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DAE\PSD 2015-2018\DOCUMENTO CONSOLIDADO\VERSION No. 3_AJUSTES MARSH\PSD 2015-2018 VERSION FINAL\AJUSTES FEBRERO\DOCUMENTO PARA PUBLICAR\"/>
    </mc:Choice>
  </mc:AlternateContent>
  <bookViews>
    <workbookView xWindow="0" yWindow="0" windowWidth="19440" windowHeight="9735"/>
  </bookViews>
  <sheets>
    <sheet name="ANEXO 4" sheetId="1" r:id="rId1"/>
  </sheets>
  <definedNames>
    <definedName name="_xlnm._FilterDatabase" localSheetId="0" hidden="1">'ANEXO 4'!#REF!</definedName>
    <definedName name="_xlnm.Print_Area" localSheetId="0">'ANEXO 4'!$A$1:$O$7</definedName>
    <definedName name="_xlnm.Print_Titles" localSheetId="0">'ANEXO 4'!$1:$7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6" i="1" l="1"/>
  <c r="N235" i="1"/>
  <c r="N234" i="1"/>
  <c r="N233" i="1"/>
  <c r="N232" i="1"/>
  <c r="N231" i="1"/>
  <c r="N230" i="1"/>
  <c r="N229" i="1"/>
  <c r="N228" i="1"/>
  <c r="N227" i="1"/>
  <c r="N226" i="1"/>
  <c r="N225" i="1"/>
  <c r="N224" i="1"/>
  <c r="N223" i="1"/>
  <c r="N222" i="1"/>
  <c r="N221" i="1"/>
  <c r="K221" i="1"/>
  <c r="K220" i="1"/>
  <c r="N220" i="1" s="1"/>
  <c r="N219" i="1"/>
  <c r="N218" i="1"/>
  <c r="N217" i="1"/>
  <c r="J216" i="1"/>
  <c r="N216" i="1" s="1"/>
  <c r="N215" i="1"/>
  <c r="N214" i="1"/>
  <c r="N213" i="1"/>
  <c r="N212" i="1"/>
  <c r="N211" i="1"/>
  <c r="N210" i="1"/>
  <c r="N209" i="1"/>
  <c r="N208" i="1"/>
  <c r="K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M83" i="1"/>
  <c r="L83" i="1"/>
  <c r="N83" i="1" s="1"/>
  <c r="N82" i="1"/>
  <c r="N81" i="1"/>
  <c r="N80" i="1"/>
  <c r="N79" i="1"/>
  <c r="N78" i="1"/>
  <c r="N77" i="1"/>
  <c r="N76" i="1"/>
  <c r="N75" i="1"/>
  <c r="N74" i="1"/>
  <c r="N73" i="1"/>
  <c r="N72" i="1"/>
  <c r="N71" i="1"/>
  <c r="J71" i="1"/>
  <c r="N70" i="1"/>
  <c r="N69" i="1"/>
  <c r="N68" i="1"/>
  <c r="N67" i="1"/>
  <c r="N66" i="1"/>
  <c r="N65" i="1"/>
  <c r="N64" i="1"/>
  <c r="N63" i="1"/>
  <c r="N62" i="1"/>
  <c r="N61" i="1"/>
  <c r="J60" i="1"/>
  <c r="N60" i="1" s="1"/>
  <c r="N59" i="1"/>
  <c r="N58" i="1"/>
  <c r="M57" i="1"/>
  <c r="M237" i="1" s="1"/>
  <c r="M238" i="1" s="1"/>
  <c r="L57" i="1"/>
  <c r="N56" i="1"/>
  <c r="N55" i="1"/>
  <c r="N54" i="1"/>
  <c r="N53" i="1"/>
  <c r="N52" i="1"/>
  <c r="J51" i="1"/>
  <c r="N51" i="1" s="1"/>
  <c r="N50" i="1"/>
  <c r="N49" i="1"/>
  <c r="N48" i="1"/>
  <c r="N47" i="1"/>
  <c r="N46" i="1"/>
  <c r="N45" i="1"/>
  <c r="N44" i="1"/>
  <c r="N43" i="1"/>
  <c r="N42" i="1"/>
  <c r="N41" i="1"/>
  <c r="N40" i="1"/>
  <c r="N39" i="1"/>
  <c r="N38" i="1"/>
  <c r="N37" i="1"/>
  <c r="N36" i="1"/>
  <c r="N35" i="1"/>
  <c r="N34" i="1"/>
  <c r="N33" i="1"/>
  <c r="N32" i="1"/>
  <c r="N31" i="1"/>
  <c r="N30" i="1"/>
  <c r="J29" i="1"/>
  <c r="N29" i="1" s="1"/>
  <c r="N28" i="1"/>
  <c r="N27" i="1"/>
  <c r="N26" i="1"/>
  <c r="J25" i="1"/>
  <c r="N25" i="1" s="1"/>
  <c r="N24" i="1"/>
  <c r="N23" i="1"/>
  <c r="N22" i="1"/>
  <c r="N21" i="1"/>
  <c r="N20" i="1"/>
  <c r="N19" i="1"/>
  <c r="J18" i="1"/>
  <c r="N18" i="1" s="1"/>
  <c r="J17" i="1"/>
  <c r="N16" i="1"/>
  <c r="N15" i="1"/>
  <c r="N14"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N13" i="1"/>
  <c r="N12" i="1"/>
  <c r="A12" i="1"/>
  <c r="A13" i="1" s="1"/>
  <c r="N11" i="1"/>
  <c r="A11" i="1"/>
  <c r="N10" i="1"/>
  <c r="K237" i="1" l="1"/>
  <c r="K238" i="1" s="1"/>
  <c r="N57" i="1"/>
  <c r="L237" i="1"/>
  <c r="L238" i="1" s="1"/>
  <c r="N207" i="1"/>
  <c r="J237" i="1"/>
  <c r="J238" i="1" s="1"/>
  <c r="N17" i="1"/>
  <c r="N237" i="1"/>
  <c r="N238" i="1" s="1"/>
</calcChain>
</file>

<file path=xl/sharedStrings.xml><?xml version="1.0" encoding="utf-8"?>
<sst xmlns="http://schemas.openxmlformats.org/spreadsheetml/2006/main" count="2060" uniqueCount="403">
  <si>
    <t>OBS</t>
  </si>
  <si>
    <t>POLITICA</t>
  </si>
  <si>
    <t>ESTRATEGIAS PSD 2015-2018</t>
  </si>
  <si>
    <t>PROGRAMAS</t>
  </si>
  <si>
    <t>SUB PROGRAMAS</t>
  </si>
  <si>
    <t>PROYECTOS</t>
  </si>
  <si>
    <t>ACTIVIDADES</t>
  </si>
  <si>
    <t>HORIZONTE PSD</t>
  </si>
  <si>
    <t>UNIDAD RESPONSABLE</t>
  </si>
  <si>
    <t>RUBRO PRESUPUESTAL</t>
  </si>
  <si>
    <t>CODIGO BPIN</t>
  </si>
  <si>
    <t>NOMBRE</t>
  </si>
  <si>
    <t>TOTAL</t>
  </si>
  <si>
    <t>TECNOLOGIA</t>
  </si>
  <si>
    <t>Desarrollar el Plan Estratégico Tecnológico de la Rama Judicial</t>
  </si>
  <si>
    <t>Adquisición, producción y mantenimiento de la dotación propia del sector</t>
  </si>
  <si>
    <t>Administración de justicia</t>
  </si>
  <si>
    <t>213-803-3</t>
  </si>
  <si>
    <t>1114003000000</t>
  </si>
  <si>
    <t>Sistematización de Despachos Judiciales a Nivel Nacional</t>
  </si>
  <si>
    <t>Eje 1: Modelo de Expediente Electrónico - Nuevo software de gestión Procesal</t>
  </si>
  <si>
    <t>UI</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</si>
  <si>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</si>
  <si>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</si>
  <si>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Eje 3: Gestión de la Información - Modernización del parque tecnologico de infraestructura de hardware y software</t>
  </si>
  <si>
    <t>Eje 1: Modelo de Expediente Electrónico - Suministro de insumos de impresión para los despacho judiciales y oficinas administrativas de la Rama Judical</t>
  </si>
  <si>
    <t>Eje 1: Modelo de Expediente Electrónico - Soporte premier microsoft</t>
  </si>
  <si>
    <t>Eje 1: Modelo de Expediente Electrónico - Adquirir e implementar el licenciamiento de software Micrtosotf</t>
  </si>
  <si>
    <t>Eje 2: Justicia en Red - Telecomunicaciones, Conectividad Internet, Conectividad Movil, Correo Electronico (incluye supervisión especializada)</t>
  </si>
  <si>
    <t>Eje 2: Justicia en Red - Servicio de Datacenter (incluye supervisión especializada)</t>
  </si>
  <si>
    <t>Eje 2: Justicia en Red - Cableado estructurado y/o redes inalambricas</t>
  </si>
  <si>
    <t>Eje 2: Justicia en Red - Servicios de audiencias virtuales para los despachos judiciales, servicios de grabaciónes de audiencias, servicios de video conferencia en salas de audiencia</t>
  </si>
  <si>
    <t>Eje 1: Modelo de Expediente Electrónico - Servicios de Seguridad de la información</t>
  </si>
  <si>
    <t>Eje 3: Gestión de la Información - Soporte, mantenimiento y actualizaciones al sistema para seguimiento y control de procesos de contratos, almacen e inventarios y control de activos fijos</t>
  </si>
  <si>
    <t>Eje 3: Gestión de la Información - Supervisión especializada a los servicios de KACTUS y SICOF</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</si>
  <si>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</si>
  <si>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</si>
  <si>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</si>
  <si>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</si>
  <si>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</si>
  <si>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</si>
  <si>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</si>
  <si>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</si>
  <si>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Eje 5: Uso de las TIC para la Formación Judicial y Ciudadana - Formación de servidores judiciales en el uso y apropiación de las TIC a través del programa "Servidor Judicial Digital"</t>
  </si>
  <si>
    <t>Administración, atención, control y organización institucional para la administración del Estado.</t>
  </si>
  <si>
    <t>Intersubsectorial gobierno</t>
  </si>
  <si>
    <t>520-803-2</t>
  </si>
  <si>
    <t>2010011000078</t>
  </si>
  <si>
    <t>Apoyo al fortalecimiento de los servicios de justicia a nivel nacional-BID</t>
  </si>
  <si>
    <t>Diseño y puesta en marcha (Implantación, instalación, capacitación, soporte) del Sistema de Información Judicial, incluyendo la adquisición de una bodega de datos jurisprudencial, en las Altas Cortes y Jurisdicción Contencioso Administrativa</t>
  </si>
  <si>
    <t>BID</t>
  </si>
  <si>
    <t>Implementar el Sistema de Información Jurisprudencial (con Bodega de datos) de las Altas Cortes y de la Jurisdicción Contencioso Administrativa</t>
  </si>
  <si>
    <t xml:space="preserve">Adquirir e instalar equipos tecnologicos para fortalecer las comunicaciones y la conectividad </t>
  </si>
  <si>
    <t>INFRAESTRUCTURA JUDICIAL</t>
  </si>
  <si>
    <t>Adquirir, construir y adecuar la infraestructura física al servicio de la Rama Judicial</t>
  </si>
  <si>
    <t>Construcción de infraestructura propia del sector</t>
  </si>
  <si>
    <t>111-803-221</t>
  </si>
  <si>
    <t>2013011000267</t>
  </si>
  <si>
    <t>Construcción Ciudadela Judicial para Bogotá</t>
  </si>
  <si>
    <t>Realizar el estudio técnico de viabilidad, oportunidad y conveniencia (factibilidad); Adquirir lote; Realizar estudios tecnicos diseños y licencias; Construir fase inicial de la cimentación y la estructrura; Interventoría</t>
  </si>
  <si>
    <t>UIF</t>
  </si>
  <si>
    <t>Construcción Ciudadela Judicial de Barranquilla</t>
  </si>
  <si>
    <t>Construcción Ciudadela Judicial de Cartagena</t>
  </si>
  <si>
    <t>111-803-185</t>
  </si>
  <si>
    <t>1114003640000</t>
  </si>
  <si>
    <t>Adquisición de lote, construcción y adecuación sede tribunales de Medellín y Antioquía</t>
  </si>
  <si>
    <t>Construir Instalaciones electricas; Construir mampostería y pañetes; Relaizar la interventoria técnica admisnitrativa y financiera; Ejecutar los acabados de la construcción</t>
  </si>
  <si>
    <t>111-803-223</t>
  </si>
  <si>
    <t>2013011000283</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</si>
  <si>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</si>
  <si>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</si>
  <si>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111-803-196</t>
  </si>
  <si>
    <t>1114003920000</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</si>
  <si>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</si>
  <si>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</si>
  <si>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Adquisición y dotación mobiliario para sedes judiciales a nivel nacional</t>
  </si>
  <si>
    <t>111-803-197</t>
  </si>
  <si>
    <t>1114003940000</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</si>
  <si>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</si>
  <si>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</si>
  <si>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2011011000086</t>
  </si>
  <si>
    <t>Construcción y/o adecuación salas de audiencias para la implementación del sistema oral en juzgados de ejecución de penas y medidas a nivel nacional.</t>
  </si>
  <si>
    <t xml:space="preserve">Ejecutar obras civiles para adecuación; Adquirir e instalar mobiliario; Realizar interventoría.  </t>
  </si>
  <si>
    <t>111-803-192</t>
  </si>
  <si>
    <t>1114003860000</t>
  </si>
  <si>
    <t>Construcción y o adquisición adecuación y dotación sedes y salas de audiencias para los despachos de justicia y paz   nivel nacional.</t>
  </si>
  <si>
    <t xml:space="preserve">Ejecutar obras civiles para adecuación salas de audiencias; Adquirir e instalar mobiliario; Realizar interventoría.  </t>
  </si>
  <si>
    <t>111-803-203</t>
  </si>
  <si>
    <t>1114004130000</t>
  </si>
  <si>
    <t>Construcción y adecuación salas de audiencias para oralidad en lo contencioso administrativo a nivel nacional</t>
  </si>
  <si>
    <t xml:space="preserve">Ejecutar obras civiles para adecuación de salas de audicencias; Adquirir e instalar mobiliario; Realizar interventoría.  </t>
  </si>
  <si>
    <t>111-803-201</t>
  </si>
  <si>
    <t>1114003610000</t>
  </si>
  <si>
    <t>Construcción sede despachos judiciales de acacias meta.</t>
  </si>
  <si>
    <t>Ejecutar los acabados de la construcción; Suministrar e instalar los equipos; Suministrar e instalar mobiliario; Realizar la Interventoría</t>
  </si>
  <si>
    <t>111-803-202</t>
  </si>
  <si>
    <t>1114003830000</t>
  </si>
  <si>
    <t>Construcción despachos judiciales de Zipaquirá - Cundinamarca.</t>
  </si>
  <si>
    <t>Construir instalaciones eléctricas, hidrosanitarias, mampostería y pañetes; Ejecutar los acabados de la construcción, Suministrar e instalar mobiliario y los equipos propios de la construcción; Realizar interventoría</t>
  </si>
  <si>
    <t>111-803-189</t>
  </si>
  <si>
    <t>1114000620000</t>
  </si>
  <si>
    <t>Construcción sede Despachos Judiciales de Soacha - Cundinamarca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</si>
  <si>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</si>
  <si>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111-803-208</t>
  </si>
  <si>
    <t>2011011000062</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</si>
  <si>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</si>
  <si>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</si>
  <si>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111-803-220</t>
  </si>
  <si>
    <t>2013011000265</t>
  </si>
  <si>
    <t>Construcción sede despachos judiciales Facatativá - Cundinamarca</t>
  </si>
  <si>
    <t>Ejecutar acabados, Suministrar e instalar mobiliario; Suministrar e instalar los equipos propios de la construcción; Realizar la interventoría.</t>
  </si>
  <si>
    <t>111-803-222</t>
  </si>
  <si>
    <t>2013011000271</t>
  </si>
  <si>
    <t>Construcción Sede Despachos Judiciales Ramiriquí - Boyacá</t>
  </si>
  <si>
    <t>Adquisición de infraestructura propia del sector</t>
  </si>
  <si>
    <t>112-803-23</t>
  </si>
  <si>
    <t>1114004330000</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</si>
  <si>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</si>
  <si>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</si>
  <si>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112-803-13</t>
  </si>
  <si>
    <t>1114003770000</t>
  </si>
  <si>
    <t>Adquisición, Construcción Sede Despachos Judiciales Bogotá D.C. (CAN)</t>
  </si>
  <si>
    <t>Ejecutar acabados de la construcción; Realizar la interventoría</t>
  </si>
  <si>
    <t>112-803-21</t>
  </si>
  <si>
    <t>1114004240000</t>
  </si>
  <si>
    <t>Adquisición y/o Adecuación de Juzgados Desconcentración de Despachos a Nivel Nacional</t>
  </si>
  <si>
    <t>Adquirir inmuebles y adecuar para despachos judiciales; Adquirir y/o adecuar edificaciones para la desconcentración en grandes poblaciones</t>
  </si>
  <si>
    <t>112-803-190</t>
  </si>
  <si>
    <t>2011011000320</t>
  </si>
  <si>
    <t>Adquisición y Adecuación Sedes de Despachos Judiciales para Restitución de Tierras a Nivel Nacional</t>
  </si>
  <si>
    <t>Adquirir inmuebles para el funcionamiento de los juzgados de Restitución de tierras, Ejecutar las obras civiles para adecuación</t>
  </si>
  <si>
    <t>112-803-194</t>
  </si>
  <si>
    <t>2013011000357</t>
  </si>
  <si>
    <t>Adquisición y adecuación  de infraestructura física para Ciudades Intermedias y cabeceras de circuito a Nivel Nacional</t>
  </si>
  <si>
    <t>Adquirir Inmuebles; Adquirir e instalar el mobiliario; Ejecutar las obras civiles para adecuación, Realizar la Interventoría Técnica,</t>
  </si>
  <si>
    <t>2011011000076</t>
  </si>
  <si>
    <t>Adquisición, construcción y/o adecuación Juzgados de fortalecimiento institucional.</t>
  </si>
  <si>
    <t>Adquirir infraestructura física</t>
  </si>
  <si>
    <t>Mejoramiento y Mantenimiento de la Infraestructura Propia del Sector</t>
  </si>
  <si>
    <t>113-803-1</t>
  </si>
  <si>
    <t>1114003010000</t>
  </si>
  <si>
    <t>Mejoramiento y mantenimiento de Infraestructura Propia del Sector</t>
  </si>
  <si>
    <t>Realizar actividades preventivas y correctivas  en sedes judiciales.
Realizar la interventoría.</t>
  </si>
  <si>
    <t>113-803-6</t>
  </si>
  <si>
    <t>1114003520000</t>
  </si>
  <si>
    <t>Adquisición y/o Adecuación y Dotación Salas de Audiencias para el Sistema Penal Acusatorio a Nivel Nacional</t>
  </si>
  <si>
    <t>Ejecutar Obras Civiles; Adquirir e Instalar Mobiliario; Realizar Interventoría</t>
  </si>
  <si>
    <t>2013011000413</t>
  </si>
  <si>
    <t>Reforzamiento Estructural en Inmuebles Judiciales a Nivel Nacional</t>
  </si>
  <si>
    <t>Apoyo al Fortalecimiento de los Servicios de Justicia a Nivel Nacional-BID</t>
  </si>
  <si>
    <t xml:space="preserve">Desarrollo de estudios en nuevas metodologías de almacenamiento y consulta de jurisprudencia para relatorias de Altas Cortes y Jurisdicción Contencioso Administrativa  </t>
  </si>
  <si>
    <t>Adquirir e instalar mobiliario y solución tecnológica para las Salas de audiencia</t>
  </si>
  <si>
    <t>DESARROLLO DEL TALENTO HUMANO</t>
  </si>
  <si>
    <t>Divulgación, asistencia técnica y capacitación del recurso humano</t>
  </si>
  <si>
    <t>Proteccion y bienestar social del recurso humano</t>
  </si>
  <si>
    <t>320-803-1</t>
  </si>
  <si>
    <t>1114003820000</t>
  </si>
  <si>
    <t>Capacitación, formulación, implementación y fortalecimiento de programas de Bienestar Social para los servidores judiciales a nivel nacional.</t>
  </si>
  <si>
    <t>Adquirir mobiliario para dotación de comedores destinados a los servidores de la Rama Judicial en las sedes judiciales y que cuenten con áreas debidamente adecuadas</t>
  </si>
  <si>
    <t>RRHH</t>
  </si>
  <si>
    <t>Adquirir maquinas y elementos para la dotación de gimnasios, en las sedes judiciales que cuenten con áreas debidamente adecuadas</t>
  </si>
  <si>
    <t>Consolidar la selección del talento humano por el Sistema de Carrera Judicial</t>
  </si>
  <si>
    <t>Divulgacion, asistencia tecnica y capacitacion del recurso humano</t>
  </si>
  <si>
    <t>310-803-5</t>
  </si>
  <si>
    <t>1114000380000</t>
  </si>
  <si>
    <t>Capacitación, formación de funcionarios y empleados judiciales y del personal administrativo.</t>
  </si>
  <si>
    <t>EJRLB</t>
  </si>
  <si>
    <t>Contratar el diseño de pruebas de evaluación para la certificación de competencias y registro del proceso de evaluación, de conformidad con el modelo pedagogico y diseño curricular de la EJRLB</t>
  </si>
  <si>
    <t>Adelantar el Curso de Formación Judicial Inicial para  aspirantes a cargos de Magistrados/as, Jueces y Juezas de la República para todas las jurisdicciones</t>
  </si>
  <si>
    <t>Realizar el curso de Inducción para Empleados (as) Judiciales</t>
  </si>
  <si>
    <t>Impartir Formación básica para Empleados (as) Judiciales con Funciones Administrativas y /o Operativas</t>
  </si>
  <si>
    <t>Impartir formación en Derechos Humanos y DIH</t>
  </si>
  <si>
    <t>Adelantar curso de formación Mesas de estudio Género y Justicia</t>
  </si>
  <si>
    <t xml:space="preserve">Llevar a cabo el programa de Formación Civil </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</si>
  <si>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</si>
  <si>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</si>
  <si>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</si>
  <si>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</si>
  <si>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</si>
  <si>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</si>
  <si>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</si>
  <si>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</si>
  <si>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Adelantar el programa de actualización en asuntos Internacionales para servidores judiciales de descongestión</t>
  </si>
  <si>
    <t>Realizar formación especializada a Jueces (zas) de Paz</t>
  </si>
  <si>
    <t xml:space="preserve"> Conversatorios Nacionales</t>
  </si>
  <si>
    <t>Desarrollar el módulo intercultural</t>
  </si>
  <si>
    <t>Extender conocimiento sobre la Jurisdicción Especial Indigena y los afrodescendientes para mejorar la coordinación del sistema nacional con estas jurisdicciones</t>
  </si>
  <si>
    <t>Compartir experiencias con las escuelas de derecho propio frente a la Jurisdicción Especial Indigena y afrodescendientes</t>
  </si>
  <si>
    <t>Impartir formación sobre el Sistema Integrado de Gestión y Control de Calidad  y Medio Ambiente</t>
  </si>
  <si>
    <t>Llevar a cabo Curso de Auditoría</t>
  </si>
  <si>
    <t>Desarrollar el Conversatorio Nacional del Sistema Integrado de Gestión de la Calidad y Medio Ambiente</t>
  </si>
  <si>
    <t>Realizar el curso de Gestión Documental</t>
  </si>
  <si>
    <t xml:space="preserve">Contar con asesoría de experto para la construcción de metodológias pedagógicas  </t>
  </si>
  <si>
    <t>Adquisición, producción y mantenimiento de la dotación administrativa</t>
  </si>
  <si>
    <t>Adquirir materiales educativos para el apoyo de los programas de formación</t>
  </si>
  <si>
    <t>Elaborar monitorias a la Gestión Judicial para el refuerzo de los programas de formación</t>
  </si>
  <si>
    <t>Evaluar el Impacto de los Programas de Formación de la EJRLB a través de soportes tecnológicos de observatorio</t>
  </si>
  <si>
    <t>Construir los módulos de capacitación para los programas de formación</t>
  </si>
  <si>
    <t>Adelantar investigaciones académicas para el desarrollo de nuevos modulos de formación y capacitación</t>
  </si>
  <si>
    <t>Desarrollar y actualizar el Programa de Proyección Social</t>
  </si>
  <si>
    <t>Desarrollar el Programa de fortalecimiento para la Escuela Judicial "Rodrigo Lara Bonilla" con estándares internacionales de calidad</t>
  </si>
  <si>
    <t>Desarrollar el Programa Formación de la Rama Judicial dirigido a abogados y abogadas en la modalidad b-learning</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</si>
  <si>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</si>
  <si>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</si>
  <si>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</si>
  <si>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</si>
  <si>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Realizar la actualización y mantenimiento del Campus y Aula Virtual</t>
  </si>
  <si>
    <t>Construcción de un (1) módulo y capacitación para la Eficiencia Judicial Informatica Básica</t>
  </si>
  <si>
    <t>Virtualizar los módulos y cursos de capacitación</t>
  </si>
  <si>
    <t xml:space="preserve">Realizar actividades lúdicas orientadas al fortalecimiento de las competencias personales </t>
  </si>
  <si>
    <t>Formar a los servidores judiciales en la preveción del riesgo psicosocial intra y extra laborales, que puedan causar enfermedad mental</t>
  </si>
  <si>
    <t xml:space="preserve">Intervenir en el riesgo osteomuscular a los servidores judiciales que presenten patologia de origen común o laboral </t>
  </si>
  <si>
    <t xml:space="preserve">Crear un clima laboral apropiado en la Rama Judicial </t>
  </si>
  <si>
    <t>Atención psicológica individual para los servidores judiciales</t>
  </si>
  <si>
    <t>Prevención del riesgo cardiovascular y control del estrés en los Magistrados y Jueces del sistema oral</t>
  </si>
  <si>
    <t>Investigacion basica, aplicada y estudios</t>
  </si>
  <si>
    <t>410-803-12</t>
  </si>
  <si>
    <t>1114003190000</t>
  </si>
  <si>
    <t>Mejoramiento de los procesos de administración de la Carrera Judicial</t>
  </si>
  <si>
    <t>Diseño, construcción y aplicación de pruebas sicotecnicas, de conocimientos, competencias, aptitudes y/o habilidades para cargos de empleados de tribunbales, juzgados y centros de servicios</t>
  </si>
  <si>
    <t>UACJ</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</si>
  <si>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</si>
  <si>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</si>
  <si>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</si>
  <si>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</si>
  <si>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</si>
  <si>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Investigación básica, aplicada y estudios </t>
  </si>
  <si>
    <t>Mejoramiento de los procesos de Administración de la Carrera Judicial</t>
  </si>
  <si>
    <t xml:space="preserve">Efectuar el diseño, estructuración, impresión y/o aplicación de pruebas de conocimientos, competencias, psicotécnicas, aptitudes y/o habilidades para cargos de servidores judiciales. </t>
  </si>
  <si>
    <t xml:space="preserve">Conformar listas de candidatos y de elegibles para cargos de funcionarios  y empleados </t>
  </si>
  <si>
    <t xml:space="preserve">Realizar actualización y mantenimiento de los registros de elegibles para los cargos de funcionarios y empleados. </t>
  </si>
  <si>
    <t>Realizar la implementación y/o desarrollo de un sistema de incentivos por competititvidad para servidores judiciales.</t>
  </si>
  <si>
    <t>REDISEÑO ORGANIZACIONAL</t>
  </si>
  <si>
    <t>Diseñar e implementar nuevos modelos de gestión</t>
  </si>
  <si>
    <t>Investigación básica, aplicada y estudios</t>
  </si>
  <si>
    <t>410-803-34</t>
  </si>
  <si>
    <t>1114003460000</t>
  </si>
  <si>
    <t>Estudios e investigaciones sociojurídicas a nivel nacional</t>
  </si>
  <si>
    <t>Adelantar estudios especiales de investigación sociológica acorde con lo contemplado en el artículo 94 de la Ley 270 de 1996.</t>
  </si>
  <si>
    <t>UDAE - SOCIO</t>
  </si>
  <si>
    <t>CALIDAD DE LA JUSTICIA</t>
  </si>
  <si>
    <t>Socializar, divulgar y ampliar el Sistema de Gestión de Calidad a todas las dependencias y Corporaciones Nacionales de la Rama Judicial</t>
  </si>
  <si>
    <t>410-803-37</t>
  </si>
  <si>
    <t>1114003810000</t>
  </si>
  <si>
    <t>Implementación de un Sistema de Gestión Integrado del Consejo Superior de la Judicatura a nivel nacional</t>
  </si>
  <si>
    <t>Certificar y/o mantener el certificado en las normas de gestión de calidad y/o ambiental, en las dependencias administrativas y judiciales.</t>
  </si>
  <si>
    <t>UDAE - CALIDAD</t>
  </si>
  <si>
    <t>Prestar el servicio de asesoría y acompañamiento en la integración de los sistemas de gestión de calidad, control y medio ambiente</t>
  </si>
  <si>
    <t>Elaborar una Guía de Buenas Prácticas para la armonización de los sistemas de gestión de calidad, control y medio ambiente para la Rama Judicial.</t>
  </si>
  <si>
    <t>Adecuación de oferta de despachos judiciales y dependencias de apoyo a la gestión judicial</t>
  </si>
  <si>
    <t>410-803-3</t>
  </si>
  <si>
    <t>1114000410000</t>
  </si>
  <si>
    <t>Aplicacion de un sistema de informacion estadistico de gestion de la Rama Judicial</t>
  </si>
  <si>
    <t>Estructuración de observatorios con solución tecnológica para la Justicia Transicional y Tierras; y Penales por las sub-especialidades penal</t>
  </si>
  <si>
    <t>UDAE - ESTADISTICA</t>
  </si>
  <si>
    <t>Administración de Justicia</t>
  </si>
  <si>
    <t>223-803-1</t>
  </si>
  <si>
    <t>2013011000219</t>
  </si>
  <si>
    <t>Fortalecimiento de los sistemas de información, comunicaciones y documentación de la Rama Judicial a nivel nacional</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</si>
  <si>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</si>
  <si>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CENDOJ</t>
  </si>
  <si>
    <t xml:space="preserve">Definir y diseñar el modelo integrado único de Negocio, y optimización del Sistema de Gestión Judicial en Altas Cortes y Jurisdicción Contencioso Administrativa  </t>
  </si>
  <si>
    <t>Utilización de herramientas estadísticas para evaluar el acceso y la percepción de la ciudadanía sobre el funcionamiento de la Justicia (nivel Interno, Externo y Sectorial)</t>
  </si>
  <si>
    <t>Diseñar, aplicar y publicar el anuario estadístico SINEJ</t>
  </si>
  <si>
    <t>Diseño y/o rediseño de un software para el sistema de gestión de calidad de las dependencias judiciales y administrativas</t>
  </si>
  <si>
    <t>Actualizar los formatos base de registro de estadística SIERJU atendiendo cambios normativos en cada jurisdicción, especialidad y nivel de competencia</t>
  </si>
  <si>
    <t>Suministro de las publicaciones, impresas y en medios magnéticos, para la difusión y divulgación de los resultados del Proyecto</t>
  </si>
  <si>
    <t>Estudio de tiempos y costos procesales de la administración judicial</t>
  </si>
  <si>
    <t>Adecuación Institucional</t>
  </si>
  <si>
    <t>Realizar la Evaluación final del Proyecto</t>
  </si>
  <si>
    <t xml:space="preserve">Realizar la Auditoría Externa del Proyecto </t>
  </si>
  <si>
    <t>Realizar los informes de ejecución del Proyecto por parte de los integrantes de la Unidad Ejecutora</t>
  </si>
  <si>
    <t>Desarrollar, validar e incorporar normas de calidad en procesos de administración de información (Creación de norma técnica de calidad para la Rama Judicial)</t>
  </si>
  <si>
    <t>PROTECCIÓN Y SEGURIDAD</t>
  </si>
  <si>
    <t>Ofrecer niveles de seguridad integrales a los servidores y bienes al servicio de la Rama Judicial</t>
  </si>
  <si>
    <t>Adquisición, Producción y Mantenimiento de la Dotación Propia del Sector</t>
  </si>
  <si>
    <t>213-803-1</t>
  </si>
  <si>
    <t>1114003390000</t>
  </si>
  <si>
    <t>Protección y Fortalecimiento de la Seguridad de los Funcionarios Judiciales a Nivel Nacional</t>
  </si>
  <si>
    <t xml:space="preserve">Adquisición de arcos detectores de metales. </t>
  </si>
  <si>
    <t>SEGUR</t>
  </si>
  <si>
    <t xml:space="preserve">Adquisición de maquinas RX detector de explosivos. </t>
  </si>
  <si>
    <t>Adquisición de molinetes para control de acceso.</t>
  </si>
  <si>
    <t>Adquisición de radios de comunicación.</t>
  </si>
  <si>
    <t>Suministro e instalación de sistemas CCTV</t>
  </si>
  <si>
    <t>Adqusición de vehículos para esquemas de seguridad.</t>
  </si>
  <si>
    <t>Adquisición de chalecos blindados</t>
  </si>
  <si>
    <t>Adquisición de motocicletas escolta para seguridad</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</si>
  <si>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</si>
  <si>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</si>
  <si>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</si>
  <si>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213-803-5</t>
  </si>
  <si>
    <t>1114003790000</t>
  </si>
  <si>
    <t>Implementación y fortalecimiento de la Unidad de Registro Nacional de Abogados - Auxiliares de la Justicia, sistemas de control información y publicaciones a nivel nacional</t>
  </si>
  <si>
    <t>Alistamiento de documentos</t>
  </si>
  <si>
    <t>URNA</t>
  </si>
  <si>
    <t>Fortalecer el sistema de atención al ciudadano</t>
  </si>
  <si>
    <t>Recuperación del Patrimonio Jurisprudencial del país (Digitalización de Providencias e incorporación al sistema de relatorias "Jurisprudencia colombiana")</t>
  </si>
  <si>
    <t>Fortalecer los medios y canales de comunicación hacia los usuarios internos y externos</t>
  </si>
  <si>
    <t>Implementar servicios de atención al usuario interno y externo de la Rama Judicial</t>
  </si>
  <si>
    <t>Mantenimiento y actualización del tesauro jurídico</t>
  </si>
  <si>
    <t>Integrar toda la información de la documentación doctrinaria de las bibliotecas judiciales en SIDN (Sistema Integrado Doctrinario y Normativo)</t>
  </si>
  <si>
    <t>Actualizar los registros del sistema de Relatorías  a nivel nacional</t>
  </si>
  <si>
    <t>Implementar el SIDN en las diferentes bibliotecas que integran el Sistema Nacional de Bibliotecas: Integración de la información Doctrinaria y Normativa</t>
  </si>
  <si>
    <t>Adecuarción Institucional</t>
  </si>
  <si>
    <t xml:space="preserve">Elaborar un diagnóstico de la gestión documental de la Rama Judicial,  que comprenda el diseño y actualización de las herramientas necesarias para aplicar los procesos de gestión documental. </t>
  </si>
  <si>
    <t>Organizar la documentación de la Rama Judicial conforme a las TRD y TVD.</t>
  </si>
  <si>
    <t>Organizar, digitalizar, describir con el objeto de conservar documentos y expedientes de relevancia de las altas cortes, de la extinta justicia regional y otros despachos, con el objeto de preservar la memoria histórica institucional</t>
  </si>
  <si>
    <t>Organizar, describir y digitalizar expedientes penales, civiles, laborales y administrativos que tengan el carácter de históricos de despachos judiciales de Bogotá.</t>
  </si>
  <si>
    <t>Organizar, describir y digitalizar expedientes de la jurisdicción constitucional e indígena que tengan el carácter de históricos</t>
  </si>
  <si>
    <t>410-803-39</t>
  </si>
  <si>
    <t>1114000370000</t>
  </si>
  <si>
    <t>Investigación, formulación y diseño del sistema de archivo judicial y recuperación de la memoría historico judicial como patrimonio nacional</t>
  </si>
  <si>
    <t>Organización de archivos judiciales correspondientes a oralidad</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</si>
  <si>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</si>
  <si>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</si>
  <si>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</si>
  <si>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</si>
  <si>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 xml:space="preserve">Implementar mecanismos para el acceso a la información pública y la protección de datos personales.   </t>
  </si>
  <si>
    <t>Propiciar nuevas formas didáctivas e ilustrativas que permitan a grupos vulnerables apropiar conocimientos en temas judiciales: Recopilar información</t>
  </si>
  <si>
    <t>Propiciar la aplicación de nuevas tecnologias de la información y comunicaciones en la actividad judicial: realizar soporte y mantenimiento preventivo de la biblioteca jurídica virtual.</t>
  </si>
  <si>
    <t>Actualizar y adecuar las colecciones documentales de las bibliotecas de la Rama Judicial</t>
  </si>
  <si>
    <t>Publicar y divulgar la información en diversos medios físicos, ópticos, magnéticos y/o audiovisuales</t>
  </si>
  <si>
    <t>Realizar teleconferencias y/o programas de televisión</t>
  </si>
  <si>
    <t>Dotar y actualizar las bibliotecas judiciales con los elementos físicos y tecnólogicos de seguridad para un adecuado funcionamiento del SNB (Sistema Nacional de Bibliotecas)</t>
  </si>
  <si>
    <t>Realizar un diagnostico para Identificar una solución de canal audiovisual institucional de la Rama Judicial y su implementación</t>
  </si>
  <si>
    <t>Adoptar una solución para el canal audiovisual institucional de la Rama Judicial</t>
  </si>
  <si>
    <t>Realizar el mantenimiento y operación de la solución para el canal audiovisual institucional de la Rama Judicial</t>
  </si>
  <si>
    <t>Implementar el Registro Electrónico de Abogados, Litigantes y Auxiliares de la Justicia</t>
  </si>
  <si>
    <t>Digitalización e indexación del archivo específico</t>
  </si>
  <si>
    <t>Expedir tarjetas para profesionales del derecho</t>
  </si>
  <si>
    <t xml:space="preserve">Entrega a domicilio de documentos de identidad elaborados por la Unidad de Registro Nacional de abogados </t>
  </si>
  <si>
    <t>Compra, adecuación y mantenimiento del sistema de archivo físico de la URNA para los próximos 3 años</t>
  </si>
  <si>
    <t>Expedir licencias temporales</t>
  </si>
  <si>
    <t>Diseño, aplicación y publicación del Fondo de documentos sociojurídicos de SINEJ</t>
  </si>
  <si>
    <t>ANEXO No. 4: PLAN DE INVERSIONES RAMA JUDICIAL 2015-2018</t>
  </si>
  <si>
    <t>Rama Judicial del Poder Público</t>
  </si>
  <si>
    <t>Consejo Superior de la Judicatura</t>
  </si>
  <si>
    <t>N.D</t>
  </si>
  <si>
    <t>2013011000284</t>
  </si>
  <si>
    <t>111-803-205</t>
  </si>
  <si>
    <t>1114004250000</t>
  </si>
  <si>
    <t>Realizar la dotación de mobiliario de los despachos judiciales en las sedes a nivel nacional</t>
  </si>
  <si>
    <t>N.D.</t>
  </si>
  <si>
    <t>Realizar los estudios de vulnerabilidad sísmica; Tramitar licencia de construcción y permisos requeridos; Realizar obras preliminares, Ejecutar obras de Reforzamiento Estructural, los acabados de la construcción; Realizar la interventoría</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</si>
  <si>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</si>
  <si>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</si>
  <si>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</si>
  <si>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</si>
  <si>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</si>
  <si>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Contratar el Diseño y Operación del Simulador para la Práctica Judicial  del VII Curso de formación judicial Inicial para Magistrados(as) y Jueces(zas) de la República de todas las especialidades y jurisdicciones.</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</si>
  <si>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</si>
  <si>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</si>
  <si>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</si>
  <si>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</si>
  <si>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</si>
  <si>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</si>
  <si>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Contratar la logística para la Formación en Derechos Humanos y DIH</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</si>
  <si>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</si>
  <si>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</si>
  <si>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</si>
  <si>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</si>
  <si>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</si>
  <si>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</si>
  <si>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</si>
  <si>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</si>
  <si>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</si>
  <si>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</si>
  <si>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</si>
  <si>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</si>
  <si>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</si>
  <si>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</si>
  <si>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</si>
  <si>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</si>
  <si>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</si>
  <si>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</si>
  <si>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</si>
  <si>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</si>
  <si>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</si>
  <si>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</si>
  <si>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</si>
  <si>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</si>
  <si>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</si>
  <si>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</si>
  <si>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</si>
  <si>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</si>
  <si>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Contratar la logística para la Formación del  Programa de Formación Intercultural y de Derecho Propio para mejorar la Coordinación con el Sistema Judicial Nacional, la Jurisdicción especial Indígena y Grupos Étnicos</t>
  </si>
  <si>
    <t>Contratar la logística para la Formación en Sistema Integrado de Gestión de Calidad y Medio Ambiente</t>
  </si>
  <si>
    <t>Contratar la construcción de un (1) módulo sobre Justicia y Paz en la temática de La Reparación Integral para las Víctimas en la Justicia Transicional, víctimas de violencia sexual en el marco del conflicto armado - Auto 009 de 2015.</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</si>
  <si>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</si>
  <si>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</si>
  <si>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</si>
  <si>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</si>
  <si>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</si>
  <si>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</si>
  <si>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</si>
  <si>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</si>
  <si>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Contratar la Investigación Académica Aplicada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</si>
  <si>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</si>
  <si>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</si>
  <si>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</si>
  <si>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Cifras en Pesos Constantes</t>
  </si>
  <si>
    <t>Cifras en Millones $ Constantes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</si>
</sst>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color indexed="8"/>
      <name val="Trebuchet MS"/>
      <family val="2"/>
    </font>
    <font>
      <sz val="9"/>
      <color theme="1"/>
      <name val="Trebuchet MS"/>
      <family val="2"/>
    </font>
    <font>
      <b/>
      <sz val="9"/>
      <color theme="1"/>
      <name val="Trebuchet MS"/>
      <family val="2"/>
    </font>
    <font>
      <b/>
      <sz val="9"/>
      <color indexed="8"/>
      <name val="Trebuchet MS"/>
      <family val="2"/>
    </font>
    <font>
      <sz val="9"/>
      <color theme="1"/>
      <name val="Calibri"/>
      <family val="2"/>
      <scheme val="minor"/>
    </font>
    <font>
      <b/>
      <sz val="9"/>
      <color rgb="FFC00000"/>
      <name val="Trebuchet MS"/>
      <family val="2"/>
    </font>
    <font>
      <b/>
      <sz val="12"/>
      <color theme="0"/>
      <name val="Trebuchet MS"/>
      <family val="2"/>
    </font>
    <font>
      <sz val="9"/>
      <name val="Trebuchet MS"/>
      <family val="2"/>
    </font>
    <font>
      <sz val="9"/>
      <color indexed="8"/>
      <name val="Trebuchet MS"/>
      <family val="2"/>
    </font>
    <font>
      <i/>
      <sz val="16"/>
      <name val="Monotype Corsiva"/>
      <family val="4"/>
    </font>
    <font>
      <i/>
      <sz val="16"/>
      <color indexed="8"/>
      <name val="Monotype Corsiva"/>
      <family val="4"/>
    </font>
  </fonts>
  <fills count="8">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vertical="center" wrapText="1"/>
    </xf>
    <xf numFmtId="49" fontId="4"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right" vertical="center" wrapText="1"/>
    </xf>
    <xf numFmtId="0" fontId="2" fillId="0" borderId="5" xfId="0" applyFont="1" applyFill="1" applyBorder="1" applyAlignment="1">
      <alignment horizontal="center" vertical="center" wrapText="1"/>
    </xf>
    <xf numFmtId="4" fontId="2" fillId="0" borderId="5" xfId="0" applyNumberFormat="1" applyFont="1" applyFill="1" applyBorder="1" applyAlignment="1">
      <alignment horizontal="right" vertical="center" wrapText="1"/>
    </xf>
    <xf numFmtId="1" fontId="5" fillId="0"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Border="1" applyAlignment="1">
      <alignment horizontal="right" vertical="center" wrapText="1"/>
    </xf>
    <xf numFmtId="4" fontId="3" fillId="5" borderId="4" xfId="0" applyNumberFormat="1" applyFont="1" applyFill="1" applyBorder="1" applyAlignment="1">
      <alignment horizontal="right" vertical="center" wrapText="1"/>
    </xf>
    <xf numFmtId="4" fontId="6" fillId="6" borderId="4"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4" fontId="2" fillId="0" borderId="0" xfId="0" applyNumberFormat="1" applyFont="1" applyAlignment="1">
      <alignment vertical="center" wrapText="1"/>
    </xf>
    <xf numFmtId="0" fontId="1" fillId="4" borderId="0" xfId="0" applyFont="1" applyFill="1" applyBorder="1" applyAlignment="1">
      <alignment vertical="center"/>
    </xf>
    <xf numFmtId="3" fontId="8" fillId="4" borderId="0" xfId="0" applyNumberFormat="1" applyFont="1" applyFill="1" applyBorder="1" applyAlignment="1">
      <alignment horizontal="left"/>
    </xf>
    <xf numFmtId="0" fontId="8" fillId="4" borderId="0" xfId="0" applyFont="1" applyFill="1" applyBorder="1"/>
    <xf numFmtId="3" fontId="10" fillId="4" borderId="0" xfId="0" applyNumberFormat="1" applyFont="1" applyFill="1" applyBorder="1" applyAlignment="1">
      <alignment horizontal="left"/>
    </xf>
    <xf numFmtId="0" fontId="11" fillId="4" borderId="0" xfId="0" applyFont="1" applyFill="1" applyBorder="1" applyAlignment="1">
      <alignment horizontal="left" vertical="center"/>
    </xf>
    <xf numFmtId="0" fontId="8" fillId="4" borderId="0" xfId="0" applyFont="1" applyFill="1"/>
    <xf numFmtId="0" fontId="9" fillId="4" borderId="0" xfId="0" applyFont="1" applyFill="1" applyBorder="1" applyAlignment="1">
      <alignment vertical="center"/>
    </xf>
    <xf numFmtId="0" fontId="4" fillId="3"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2" xfId="0" applyFont="1" applyFill="1" applyBorder="1" applyAlignment="1">
      <alignment horizontal="left" vertical="center" wrapText="1"/>
    </xf>
    <xf numFmtId="4" fontId="7" fillId="7" borderId="2" xfId="0"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603250</xdr:colOff>
      <xdr:row>0</xdr:row>
      <xdr:rowOff>63501</xdr:rowOff>
    </xdr:from>
    <xdr:to>
      <xdr:col>1</xdr:col>
      <xdr:colOff>1298254</xdr:colOff>
      <xdr:row>4</xdr:row>
      <xdr:rowOff>28576</xdr:rowOff>
    </xdr:to>
    <xdr:pic>
      <xdr:nvPicPr>
        <xdr:cNvPr id="2" name="Imagen 1"/>
        <xdr:cNvPicPr>
          <a:picLocks noChangeAspect="1"/>
        </xdr:cNvPicPr>
      </xdr:nvPicPr>
      <xdr:blipFill>
        <a:blip xmlns:r="http://schemas.openxmlformats.org/officeDocument/2006/relationships" r:embed="rId1"/>
        <a:stretch>
          <a:fillRect/>
        </a:stretch>
      </xdr:blipFill>
      <xdr:spPr>
        <a:xfrm>
          <a:off x="1069975" y="63501"/>
          <a:ext cx="695004" cy="869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0"/>
  <sheetViews>
    <sheetView tabSelected="1" workbookViewId="0">
      <pane xSplit="2" ySplit="7" topLeftCell="C8" activePane="bottomRight" state="frozen"/>
      <selection pane="topRight" activeCell="C1" sqref="C1"/>
      <selection pane="bottomLeft" activeCell="A5" sqref="A5"/>
      <selection pane="bottomRight" activeCell="I13" sqref="I13"/>
    </sheetView>
  </sheetViews>
  <sheetFormatPr baseColWidth="10" defaultColWidth="11.42578125" defaultRowHeight="15" x14ac:dyDescent="0.25"/>
  <cols>
    <col min="1" max="1" width="7" style="10" customWidth="1"/>
    <col min="2" max="2" width="20.42578125" style="11" customWidth="1"/>
    <col min="3" max="3" width="29.42578125" style="10" customWidth="1"/>
    <col min="4" max="4" width="30.42578125" style="10" customWidth="1"/>
    <col min="5" max="5" width="17.140625" style="10" customWidth="1"/>
    <col min="6" max="6" width="14.5703125" style="10" customWidth="1"/>
    <col min="7" max="7" width="14.85546875" style="12" customWidth="1"/>
    <col min="8" max="8" width="30" style="10" customWidth="1"/>
    <col min="9" max="9" width="40.7109375" style="10" customWidth="1"/>
    <col min="10" max="13" width="18.5703125" style="16" customWidth="1"/>
    <col min="14" max="14" width="19.5703125" style="17" customWidth="1"/>
    <col min="15" max="15" width="14.28515625" style="17" customWidth="1"/>
    <col min="16" max="16" width="16.85546875" style="1" bestFit="1" customWidth="1"/>
    <col min="17" max="16384" width="11.42578125" style="1"/>
  </cols>
  <sheetData>
    <row r="1" spans="1:28" s="23" customFormat="1" ht="17.25" customHeight="1" x14ac:dyDescent="0.35">
      <c r="B1" s="18"/>
      <c r="C1" s="19"/>
      <c r="D1" s="19"/>
      <c r="E1" s="18"/>
      <c r="F1" s="18"/>
      <c r="G1" s="18"/>
      <c r="H1" s="18"/>
      <c r="I1" s="18"/>
      <c r="J1" s="18"/>
      <c r="K1" s="18"/>
      <c r="L1" s="18"/>
      <c r="M1" s="18"/>
      <c r="N1" s="18"/>
      <c r="O1" s="18"/>
      <c r="P1" s="18"/>
      <c r="Q1" s="18"/>
      <c r="R1" s="18"/>
      <c r="S1" s="18"/>
      <c r="T1" s="18"/>
      <c r="U1" s="18"/>
      <c r="V1" s="18"/>
      <c r="W1" s="18"/>
      <c r="X1" s="18"/>
      <c r="Y1" s="18"/>
      <c r="Z1" s="18"/>
      <c r="AA1" s="24"/>
      <c r="AB1" s="24"/>
    </row>
    <row r="2" spans="1:28" s="23" customFormat="1" ht="18" customHeight="1" x14ac:dyDescent="0.35">
      <c r="B2" s="20"/>
      <c r="C2" s="21" t="s">
        <v>336</v>
      </c>
      <c r="D2" s="21"/>
      <c r="E2" s="21"/>
      <c r="F2" s="21"/>
      <c r="G2" s="21"/>
      <c r="H2" s="21"/>
      <c r="I2" s="21"/>
      <c r="J2" s="21"/>
      <c r="K2" s="21"/>
      <c r="L2" s="21"/>
      <c r="M2" s="21"/>
      <c r="N2" s="21"/>
      <c r="O2" s="21"/>
      <c r="P2" s="21"/>
      <c r="Q2" s="21"/>
      <c r="R2" s="21"/>
      <c r="S2" s="21"/>
      <c r="T2" s="21"/>
      <c r="U2" s="21"/>
      <c r="V2" s="21"/>
      <c r="W2" s="21"/>
      <c r="X2" s="21"/>
      <c r="Y2" s="21"/>
      <c r="Z2" s="21"/>
    </row>
    <row r="3" spans="1:28" s="23" customFormat="1" ht="18" customHeight="1" x14ac:dyDescent="0.35">
      <c r="B3" s="20"/>
      <c r="C3" s="22" t="s">
        <v>337</v>
      </c>
      <c r="D3" s="22"/>
      <c r="E3" s="22"/>
      <c r="F3" s="22"/>
      <c r="G3" s="22"/>
      <c r="H3" s="22"/>
      <c r="I3" s="22"/>
      <c r="J3" s="22"/>
      <c r="K3" s="22"/>
      <c r="L3" s="22"/>
      <c r="M3" s="22"/>
      <c r="N3" s="22"/>
      <c r="O3" s="22"/>
      <c r="P3" s="22"/>
      <c r="Q3" s="22"/>
      <c r="R3" s="22"/>
      <c r="S3" s="22"/>
      <c r="T3" s="22"/>
      <c r="U3" s="22"/>
      <c r="V3" s="22"/>
      <c r="W3" s="22"/>
      <c r="X3" s="22"/>
      <c r="Y3" s="22"/>
      <c r="Z3" s="22"/>
    </row>
    <row r="4" spans="1:28" s="23" customFormat="1" ht="18" customHeight="1" x14ac:dyDescent="0.35">
      <c r="B4" s="18"/>
      <c r="C4" s="20"/>
      <c r="D4" s="18"/>
      <c r="E4" s="18"/>
      <c r="F4" s="18"/>
      <c r="G4" s="18"/>
      <c r="H4" s="18"/>
      <c r="I4" s="18"/>
      <c r="J4" s="18"/>
      <c r="K4" s="18"/>
      <c r="L4" s="18"/>
      <c r="M4" s="18"/>
      <c r="N4" s="18"/>
      <c r="O4" s="18"/>
      <c r="P4" s="18"/>
      <c r="Q4" s="18"/>
      <c r="R4" s="18"/>
      <c r="S4" s="18"/>
      <c r="T4" s="18"/>
      <c r="U4" s="18"/>
      <c r="V4" s="18"/>
      <c r="W4" s="18"/>
      <c r="X4" s="18"/>
      <c r="Y4" s="18"/>
      <c r="Z4" s="18"/>
    </row>
    <row r="5" spans="1:28" s="23" customFormat="1" ht="18" customHeight="1" x14ac:dyDescent="0.35">
      <c r="B5" s="18"/>
      <c r="C5" s="18"/>
      <c r="D5" s="18"/>
      <c r="E5" s="18"/>
      <c r="F5" s="18"/>
      <c r="G5" s="18"/>
      <c r="H5" s="18"/>
      <c r="I5" s="18"/>
      <c r="J5" s="18"/>
      <c r="K5" s="18"/>
      <c r="L5" s="18"/>
      <c r="M5" s="18"/>
      <c r="N5" s="18"/>
      <c r="O5" s="18"/>
      <c r="P5" s="18"/>
      <c r="Q5" s="18"/>
      <c r="R5" s="18"/>
      <c r="S5" s="18"/>
      <c r="T5" s="18"/>
      <c r="U5" s="18"/>
      <c r="V5" s="18"/>
      <c r="W5" s="18"/>
      <c r="X5" s="18"/>
      <c r="Y5" s="18"/>
      <c r="Z5" s="18"/>
    </row>
    <row r="6" spans="1:28" s="23" customFormat="1" ht="18" customHeight="1" x14ac:dyDescent="0.35">
      <c r="B6" s="18"/>
      <c r="C6" s="18"/>
      <c r="D6" s="18"/>
      <c r="E6" s="18"/>
      <c r="F6" s="18"/>
      <c r="G6" s="18"/>
      <c r="H6" s="18"/>
      <c r="I6" s="18"/>
      <c r="J6" s="18"/>
      <c r="K6" s="18"/>
      <c r="L6" s="18"/>
      <c r="M6" s="18"/>
      <c r="N6" s="18"/>
      <c r="O6" s="18"/>
      <c r="P6" s="18"/>
      <c r="Q6" s="18"/>
      <c r="R6" s="18"/>
      <c r="S6" s="18"/>
      <c r="T6" s="18"/>
      <c r="U6" s="18"/>
      <c r="V6" s="18"/>
      <c r="W6" s="18"/>
      <c r="X6" s="18"/>
      <c r="Y6" s="18"/>
      <c r="Z6" s="18"/>
    </row>
    <row r="7" spans="1:28" ht="18" customHeight="1" x14ac:dyDescent="0.25">
      <c r="A7" s="28" t="s">
        <v>335</v>
      </c>
      <c r="B7" s="29"/>
      <c r="C7" s="29"/>
      <c r="D7" s="29"/>
      <c r="E7" s="29"/>
      <c r="F7" s="29"/>
      <c r="G7" s="29"/>
      <c r="H7" s="29"/>
      <c r="I7" s="29"/>
      <c r="J7" s="30"/>
      <c r="K7" s="30"/>
      <c r="L7" s="30"/>
      <c r="M7" s="30"/>
      <c r="N7" s="30"/>
      <c r="O7" s="30"/>
    </row>
    <row r="8" spans="1:28" x14ac:dyDescent="0.25">
      <c r="A8" s="31" t="s">
        <v>0</v>
      </c>
      <c r="B8" s="33" t="s">
        <v>1</v>
      </c>
      <c r="C8" s="34" t="s">
        <v>2</v>
      </c>
      <c r="D8" s="27" t="s">
        <v>3</v>
      </c>
      <c r="E8" s="27" t="s">
        <v>4</v>
      </c>
      <c r="F8" s="27" t="s">
        <v>5</v>
      </c>
      <c r="G8" s="27"/>
      <c r="H8" s="27"/>
      <c r="I8" s="27" t="s">
        <v>6</v>
      </c>
      <c r="J8" s="35" t="s">
        <v>7</v>
      </c>
      <c r="K8" s="35"/>
      <c r="L8" s="35"/>
      <c r="M8" s="35"/>
      <c r="N8" s="35"/>
      <c r="O8" s="27" t="s">
        <v>8</v>
      </c>
    </row>
    <row r="9" spans="1:28" ht="30" x14ac:dyDescent="0.25">
      <c r="A9" s="32"/>
      <c r="B9" s="33"/>
      <c r="C9" s="34"/>
      <c r="D9" s="27"/>
      <c r="E9" s="27"/>
      <c r="F9" s="25" t="s">
        <v>9</v>
      </c>
      <c r="G9" s="2" t="s">
        <v>10</v>
      </c>
      <c r="H9" s="25" t="s">
        <v>11</v>
      </c>
      <c r="I9" s="27"/>
      <c r="J9" s="3">
        <v>2015</v>
      </c>
      <c r="K9" s="3">
        <v>2016</v>
      </c>
      <c r="L9" s="3">
        <v>2017</v>
      </c>
      <c r="M9" s="3">
        <v>2018</v>
      </c>
      <c r="N9" s="26" t="s">
        <v>12</v>
      </c>
      <c r="O9" s="27"/>
    </row>
    <row r="10" spans="1:28" ht="45" x14ac:dyDescent="0.25">
      <c r="A10" s="4">
        <v>1</v>
      </c>
      <c r="B10" s="4" t="s">
        <v>13</v>
      </c>
      <c r="C10" s="4" t="s">
        <v>14</v>
      </c>
      <c r="D10" s="4" t="s">
        <v>15</v>
      </c>
      <c r="E10" s="4" t="s">
        <v>16</v>
      </c>
      <c r="F10" s="4" t="s">
        <v>17</v>
      </c>
      <c r="G10" s="5" t="s">
        <v>18</v>
      </c>
      <c r="H10" s="4" t="s">
        <v>19</v>
      </c>
      <c r="I10" s="4" t="s">
        <v>20</v>
      </c>
      <c r="J10" s="6"/>
      <c r="K10" s="6">
        <v>1000000000</v>
      </c>
      <c r="L10" s="6">
        <v>10000000000</v>
      </c>
      <c r="M10" s="6">
        <v>13000000000</v>
      </c>
      <c r="N10" s="6">
        <f>SUM(J10:M10)</f>
        <v>24000000000</v>
      </c>
      <c r="O10" s="4" t="s">
        <v>21</v>
      </c>
    </row>
    <row r="11" spans="1:28" ht="45" x14ac:dyDescent="0.25">
      <c r="A11" s="4">
        <f>+A10+1</f>
        <v>2</v>
      </c>
      <c r="B11" s="4" t="s">
        <v>13</v>
      </c>
      <c r="C11" s="4" t="s">
        <v>14</v>
      </c>
      <c r="D11" s="4" t="s">
        <v>15</v>
      </c>
      <c r="E11" s="4" t="s">
        <v>16</v>
      </c>
      <c r="F11" s="4" t="s">
        <v>17</v>
      </c>
      <c r="G11" s="5" t="s">
        <v>18</v>
      </c>
      <c r="H11" s="4" t="s">
        <v>19</v>
      </c>
      <c r="I11" s="4" t="s">
        <v>22</v>
      </c>
      <c r="J11" s="6">
        <v>17976715681</v>
      </c>
      <c r="K11" s="6">
        <v>2000000000</v>
      </c>
      <c r="L11" s="6">
        <v>5848515553</v>
      </c>
      <c r="M11" s="6">
        <v>9710214385</v>
      </c>
      <c r="N11" s="6">
        <f t="shared" ref="N11:N74" si="0">SUM(J11:M11)</f>
        <v>35535445619</v>
      </c>
      <c r="O11" s="4" t="s">
        <v>21</v>
      </c>
    </row>
    <row r="12" spans="1:28" ht="60" x14ac:dyDescent="0.25">
      <c r="A12" s="4">
        <f t="shared" ref="A12:A75" si="1">+A11+1</f>
        <v>3</v>
      </c>
      <c r="B12" s="4" t="s">
        <v>13</v>
      </c>
      <c r="C12" s="4" t="s">
        <v>14</v>
      </c>
      <c r="D12" s="4" t="s">
        <v>15</v>
      </c>
      <c r="E12" s="4" t="s">
        <v>16</v>
      </c>
      <c r="F12" s="4" t="s">
        <v>17</v>
      </c>
      <c r="G12" s="5" t="s">
        <v>18</v>
      </c>
      <c r="H12" s="4" t="s">
        <v>19</v>
      </c>
      <c r="I12" s="4" t="s">
        <v>23</v>
      </c>
      <c r="J12" s="6">
        <v>14400000000</v>
      </c>
      <c r="K12" s="6">
        <v>2000000000</v>
      </c>
      <c r="L12" s="6">
        <v>5000000000</v>
      </c>
      <c r="M12" s="6">
        <v>8000000000</v>
      </c>
      <c r="N12" s="6">
        <f t="shared" si="0"/>
        <v>29400000000</v>
      </c>
      <c r="O12" s="4" t="s">
        <v>21</v>
      </c>
    </row>
    <row r="13" spans="1:28" ht="45" x14ac:dyDescent="0.25">
      <c r="A13" s="4">
        <f t="shared" si="1"/>
        <v>4</v>
      </c>
      <c r="B13" s="4" t="s">
        <v>13</v>
      </c>
      <c r="C13" s="4" t="s">
        <v>14</v>
      </c>
      <c r="D13" s="4" t="s">
        <v>15</v>
      </c>
      <c r="E13" s="4" t="s">
        <v>16</v>
      </c>
      <c r="F13" s="4" t="s">
        <v>17</v>
      </c>
      <c r="G13" s="5" t="s">
        <v>18</v>
      </c>
      <c r="H13" s="4" t="s">
        <v>19</v>
      </c>
      <c r="I13" s="4" t="s">
        <v>24</v>
      </c>
      <c r="J13" s="6">
        <v>19719470122</v>
      </c>
      <c r="K13" s="6"/>
      <c r="L13" s="6">
        <v>2431270488</v>
      </c>
      <c r="M13" s="6">
        <v>2463377701</v>
      </c>
      <c r="N13" s="6">
        <f t="shared" si="0"/>
        <v>24614118311</v>
      </c>
      <c r="O13" s="4" t="s">
        <v>21</v>
      </c>
    </row>
    <row r="14" spans="1:28" ht="60" x14ac:dyDescent="0.25">
      <c r="A14" s="4">
        <f t="shared" si="1"/>
        <v>5</v>
      </c>
      <c r="B14" s="4" t="s">
        <v>13</v>
      </c>
      <c r="C14" s="4" t="s">
        <v>14</v>
      </c>
      <c r="D14" s="4" t="s">
        <v>15</v>
      </c>
      <c r="E14" s="4" t="s">
        <v>16</v>
      </c>
      <c r="F14" s="4" t="s">
        <v>17</v>
      </c>
      <c r="G14" s="5" t="s">
        <v>18</v>
      </c>
      <c r="H14" s="4" t="s">
        <v>19</v>
      </c>
      <c r="I14" s="4" t="s">
        <v>25</v>
      </c>
      <c r="J14" s="6">
        <v>19146720521</v>
      </c>
      <c r="K14" s="6">
        <v>13421973413</v>
      </c>
      <c r="L14" s="6">
        <v>12420000000</v>
      </c>
      <c r="M14" s="6">
        <v>12854700000</v>
      </c>
      <c r="N14" s="6">
        <f t="shared" si="0"/>
        <v>57843393934</v>
      </c>
      <c r="O14" s="4" t="s">
        <v>21</v>
      </c>
    </row>
    <row r="15" spans="1:28" ht="45" x14ac:dyDescent="0.25">
      <c r="A15" s="4">
        <f t="shared" si="1"/>
        <v>6</v>
      </c>
      <c r="B15" s="4" t="s">
        <v>13</v>
      </c>
      <c r="C15" s="4" t="s">
        <v>14</v>
      </c>
      <c r="D15" s="4" t="s">
        <v>15</v>
      </c>
      <c r="E15" s="4" t="s">
        <v>16</v>
      </c>
      <c r="F15" s="4" t="s">
        <v>17</v>
      </c>
      <c r="G15" s="5" t="s">
        <v>18</v>
      </c>
      <c r="H15" s="4" t="s">
        <v>19</v>
      </c>
      <c r="I15" s="4" t="s">
        <v>26</v>
      </c>
      <c r="J15" s="6">
        <v>120000000</v>
      </c>
      <c r="K15" s="6"/>
      <c r="L15" s="6">
        <v>361158400</v>
      </c>
      <c r="M15" s="6">
        <v>375604736</v>
      </c>
      <c r="N15" s="6">
        <f t="shared" si="0"/>
        <v>856763136</v>
      </c>
      <c r="O15" s="4" t="s">
        <v>21</v>
      </c>
    </row>
    <row r="16" spans="1:28" ht="45" x14ac:dyDescent="0.25">
      <c r="A16" s="4">
        <f t="shared" si="1"/>
        <v>7</v>
      </c>
      <c r="B16" s="4" t="s">
        <v>13</v>
      </c>
      <c r="C16" s="4" t="s">
        <v>14</v>
      </c>
      <c r="D16" s="4" t="s">
        <v>15</v>
      </c>
      <c r="E16" s="4" t="s">
        <v>16</v>
      </c>
      <c r="F16" s="4" t="s">
        <v>17</v>
      </c>
      <c r="G16" s="5" t="s">
        <v>18</v>
      </c>
      <c r="H16" s="4" t="s">
        <v>19</v>
      </c>
      <c r="I16" s="4" t="s">
        <v>27</v>
      </c>
      <c r="J16" s="6">
        <v>890000000</v>
      </c>
      <c r="K16" s="6"/>
      <c r="L16" s="6"/>
      <c r="M16" s="6">
        <v>1022901863</v>
      </c>
      <c r="N16" s="6">
        <f t="shared" si="0"/>
        <v>1912901863</v>
      </c>
      <c r="O16" s="4" t="s">
        <v>21</v>
      </c>
    </row>
    <row r="17" spans="1:15" ht="60" x14ac:dyDescent="0.25">
      <c r="A17" s="4">
        <f t="shared" si="1"/>
        <v>8</v>
      </c>
      <c r="B17" s="4" t="s">
        <v>13</v>
      </c>
      <c r="C17" s="4" t="s">
        <v>14</v>
      </c>
      <c r="D17" s="4" t="s">
        <v>15</v>
      </c>
      <c r="E17" s="4" t="s">
        <v>16</v>
      </c>
      <c r="F17" s="4" t="s">
        <v>17</v>
      </c>
      <c r="G17" s="5" t="s">
        <v>18</v>
      </c>
      <c r="H17" s="4" t="s">
        <v>19</v>
      </c>
      <c r="I17" s="4" t="s">
        <v>28</v>
      </c>
      <c r="J17" s="6">
        <f>18191811300+1400000000</f>
        <v>19591811300</v>
      </c>
      <c r="K17" s="6">
        <v>18000000000</v>
      </c>
      <c r="L17" s="6">
        <v>19829074317</v>
      </c>
      <c r="M17" s="6">
        <v>21613691005</v>
      </c>
      <c r="N17" s="6">
        <f t="shared" si="0"/>
        <v>79034576622</v>
      </c>
      <c r="O17" s="4" t="s">
        <v>21</v>
      </c>
    </row>
    <row r="18" spans="1:15" ht="45" x14ac:dyDescent="0.25">
      <c r="A18" s="4">
        <f t="shared" si="1"/>
        <v>9</v>
      </c>
      <c r="B18" s="4" t="s">
        <v>13</v>
      </c>
      <c r="C18" s="4" t="s">
        <v>14</v>
      </c>
      <c r="D18" s="4" t="s">
        <v>15</v>
      </c>
      <c r="E18" s="4" t="s">
        <v>16</v>
      </c>
      <c r="F18" s="4" t="s">
        <v>17</v>
      </c>
      <c r="G18" s="5" t="s">
        <v>18</v>
      </c>
      <c r="H18" s="4" t="s">
        <v>19</v>
      </c>
      <c r="I18" s="4" t="s">
        <v>29</v>
      </c>
      <c r="J18" s="6">
        <f>10000000000+700000000</f>
        <v>10700000000</v>
      </c>
      <c r="K18" s="6">
        <v>2000000000</v>
      </c>
      <c r="L18" s="6">
        <v>3000000000</v>
      </c>
      <c r="M18" s="6">
        <v>10000000000</v>
      </c>
      <c r="N18" s="6">
        <f t="shared" si="0"/>
        <v>25700000000</v>
      </c>
      <c r="O18" s="4" t="s">
        <v>21</v>
      </c>
    </row>
    <row r="19" spans="1:15" ht="45" x14ac:dyDescent="0.25">
      <c r="A19" s="4">
        <f t="shared" si="1"/>
        <v>10</v>
      </c>
      <c r="B19" s="4" t="s">
        <v>13</v>
      </c>
      <c r="C19" s="4" t="s">
        <v>14</v>
      </c>
      <c r="D19" s="4" t="s">
        <v>15</v>
      </c>
      <c r="E19" s="4" t="s">
        <v>16</v>
      </c>
      <c r="F19" s="4" t="s">
        <v>17</v>
      </c>
      <c r="G19" s="5" t="s">
        <v>18</v>
      </c>
      <c r="H19" s="4" t="s">
        <v>19</v>
      </c>
      <c r="I19" s="4" t="s">
        <v>30</v>
      </c>
      <c r="J19" s="6">
        <v>13000000000</v>
      </c>
      <c r="K19" s="6">
        <v>3000000000</v>
      </c>
      <c r="L19" s="6">
        <v>4765008421</v>
      </c>
      <c r="M19" s="6">
        <v>5976742533</v>
      </c>
      <c r="N19" s="6">
        <f t="shared" si="0"/>
        <v>26741750954</v>
      </c>
      <c r="O19" s="4" t="s">
        <v>21</v>
      </c>
    </row>
    <row r="20" spans="1:15" ht="60" x14ac:dyDescent="0.25">
      <c r="A20" s="4">
        <f t="shared" si="1"/>
        <v>11</v>
      </c>
      <c r="B20" s="4" t="s">
        <v>13</v>
      </c>
      <c r="C20" s="4" t="s">
        <v>14</v>
      </c>
      <c r="D20" s="4" t="s">
        <v>15</v>
      </c>
      <c r="E20" s="4" t="s">
        <v>16</v>
      </c>
      <c r="F20" s="4" t="s">
        <v>17</v>
      </c>
      <c r="G20" s="5" t="s">
        <v>18</v>
      </c>
      <c r="H20" s="4" t="s">
        <v>19</v>
      </c>
      <c r="I20" s="4" t="s">
        <v>31</v>
      </c>
      <c r="J20" s="6">
        <v>4514106583</v>
      </c>
      <c r="K20" s="6">
        <v>2000000000</v>
      </c>
      <c r="L20" s="6">
        <v>3000000000</v>
      </c>
      <c r="M20" s="6">
        <v>4000000000</v>
      </c>
      <c r="N20" s="6">
        <f t="shared" si="0"/>
        <v>13514106583</v>
      </c>
      <c r="O20" s="4" t="s">
        <v>21</v>
      </c>
    </row>
    <row r="21" spans="1:15" ht="45" x14ac:dyDescent="0.25">
      <c r="A21" s="4">
        <f t="shared" si="1"/>
        <v>12</v>
      </c>
      <c r="B21" s="4" t="s">
        <v>13</v>
      </c>
      <c r="C21" s="4" t="s">
        <v>14</v>
      </c>
      <c r="D21" s="4" t="s">
        <v>15</v>
      </c>
      <c r="E21" s="4" t="s">
        <v>16</v>
      </c>
      <c r="F21" s="4" t="s">
        <v>17</v>
      </c>
      <c r="G21" s="5" t="s">
        <v>18</v>
      </c>
      <c r="H21" s="4" t="s">
        <v>19</v>
      </c>
      <c r="I21" s="4" t="s">
        <v>32</v>
      </c>
      <c r="J21" s="6">
        <v>360000000</v>
      </c>
      <c r="K21" s="6">
        <v>300000000</v>
      </c>
      <c r="L21" s="6">
        <v>360000000</v>
      </c>
      <c r="M21" s="6">
        <v>396000000</v>
      </c>
      <c r="N21" s="6">
        <f t="shared" si="0"/>
        <v>1416000000</v>
      </c>
      <c r="O21" s="4" t="s">
        <v>21</v>
      </c>
    </row>
    <row r="22" spans="1:15" ht="60" x14ac:dyDescent="0.25">
      <c r="A22" s="4">
        <f t="shared" si="1"/>
        <v>13</v>
      </c>
      <c r="B22" s="4" t="s">
        <v>13</v>
      </c>
      <c r="C22" s="4" t="s">
        <v>14</v>
      </c>
      <c r="D22" s="4" t="s">
        <v>15</v>
      </c>
      <c r="E22" s="4" t="s">
        <v>16</v>
      </c>
      <c r="F22" s="4" t="s">
        <v>17</v>
      </c>
      <c r="G22" s="5" t="s">
        <v>18</v>
      </c>
      <c r="H22" s="4" t="s">
        <v>19</v>
      </c>
      <c r="I22" s="4" t="s">
        <v>33</v>
      </c>
      <c r="J22" s="6">
        <v>823600000</v>
      </c>
      <c r="K22" s="6">
        <v>600000000</v>
      </c>
      <c r="L22" s="6">
        <v>660000000</v>
      </c>
      <c r="M22" s="6">
        <v>726000000</v>
      </c>
      <c r="N22" s="6">
        <f t="shared" si="0"/>
        <v>2809600000</v>
      </c>
      <c r="O22" s="4" t="s">
        <v>21</v>
      </c>
    </row>
    <row r="23" spans="1:15" ht="45" x14ac:dyDescent="0.25">
      <c r="A23" s="4">
        <f t="shared" si="1"/>
        <v>14</v>
      </c>
      <c r="B23" s="4" t="s">
        <v>13</v>
      </c>
      <c r="C23" s="4" t="s">
        <v>14</v>
      </c>
      <c r="D23" s="4" t="s">
        <v>15</v>
      </c>
      <c r="E23" s="4" t="s">
        <v>16</v>
      </c>
      <c r="F23" s="4" t="s">
        <v>17</v>
      </c>
      <c r="G23" s="5" t="s">
        <v>18</v>
      </c>
      <c r="H23" s="4" t="s">
        <v>19</v>
      </c>
      <c r="I23" s="4" t="s">
        <v>34</v>
      </c>
      <c r="J23" s="6">
        <v>699160000</v>
      </c>
      <c r="K23" s="6"/>
      <c r="L23" s="6">
        <v>500000000</v>
      </c>
      <c r="M23" s="6">
        <v>550000000</v>
      </c>
      <c r="N23" s="6">
        <f t="shared" si="0"/>
        <v>1749160000</v>
      </c>
      <c r="O23" s="4" t="s">
        <v>21</v>
      </c>
    </row>
    <row r="24" spans="1:15" ht="45" x14ac:dyDescent="0.25">
      <c r="A24" s="4">
        <f t="shared" si="1"/>
        <v>15</v>
      </c>
      <c r="B24" s="4" t="s">
        <v>13</v>
      </c>
      <c r="C24" s="4" t="s">
        <v>14</v>
      </c>
      <c r="D24" s="4" t="s">
        <v>15</v>
      </c>
      <c r="E24" s="4" t="s">
        <v>16</v>
      </c>
      <c r="F24" s="4" t="s">
        <v>17</v>
      </c>
      <c r="G24" s="5" t="s">
        <v>18</v>
      </c>
      <c r="H24" s="4" t="s">
        <v>19</v>
      </c>
      <c r="I24" s="4" t="s">
        <v>35</v>
      </c>
      <c r="J24" s="6"/>
      <c r="K24" s="6"/>
      <c r="L24" s="6"/>
      <c r="M24" s="6">
        <v>441000000</v>
      </c>
      <c r="N24" s="6">
        <f t="shared" si="0"/>
        <v>441000000</v>
      </c>
      <c r="O24" s="4" t="s">
        <v>21</v>
      </c>
    </row>
    <row r="25" spans="1:15" ht="45" x14ac:dyDescent="0.25">
      <c r="A25" s="4">
        <f t="shared" si="1"/>
        <v>16</v>
      </c>
      <c r="B25" s="4" t="s">
        <v>13</v>
      </c>
      <c r="C25" s="4" t="s">
        <v>14</v>
      </c>
      <c r="D25" s="4" t="s">
        <v>15</v>
      </c>
      <c r="E25" s="4" t="s">
        <v>16</v>
      </c>
      <c r="F25" s="4" t="s">
        <v>17</v>
      </c>
      <c r="G25" s="5" t="s">
        <v>18</v>
      </c>
      <c r="H25" s="4" t="s">
        <v>19</v>
      </c>
      <c r="I25" s="4" t="s">
        <v>36</v>
      </c>
      <c r="J25" s="6">
        <f>648056358+151943642</f>
        <v>800000000</v>
      </c>
      <c r="K25" s="6"/>
      <c r="L25" s="6"/>
      <c r="M25" s="6"/>
      <c r="N25" s="6">
        <f t="shared" si="0"/>
        <v>800000000</v>
      </c>
      <c r="O25" s="4" t="s">
        <v>21</v>
      </c>
    </row>
    <row r="26" spans="1:15" ht="45" x14ac:dyDescent="0.25">
      <c r="A26" s="4">
        <f t="shared" si="1"/>
        <v>17</v>
      </c>
      <c r="B26" s="4" t="s">
        <v>13</v>
      </c>
      <c r="C26" s="4" t="s">
        <v>14</v>
      </c>
      <c r="D26" s="4" t="s">
        <v>15</v>
      </c>
      <c r="E26" s="4" t="s">
        <v>16</v>
      </c>
      <c r="F26" s="4" t="s">
        <v>17</v>
      </c>
      <c r="G26" s="5" t="s">
        <v>18</v>
      </c>
      <c r="H26" s="4" t="s">
        <v>19</v>
      </c>
      <c r="I26" s="4" t="s">
        <v>37</v>
      </c>
      <c r="J26" s="6">
        <v>2000000000</v>
      </c>
      <c r="K26" s="6"/>
      <c r="L26" s="6"/>
      <c r="M26" s="6"/>
      <c r="N26" s="6">
        <f t="shared" si="0"/>
        <v>2000000000</v>
      </c>
      <c r="O26" s="4" t="s">
        <v>21</v>
      </c>
    </row>
    <row r="27" spans="1:15" ht="45" x14ac:dyDescent="0.25">
      <c r="A27" s="4">
        <f t="shared" si="1"/>
        <v>18</v>
      </c>
      <c r="B27" s="4" t="s">
        <v>13</v>
      </c>
      <c r="C27" s="4" t="s">
        <v>14</v>
      </c>
      <c r="D27" s="4" t="s">
        <v>15</v>
      </c>
      <c r="E27" s="4" t="s">
        <v>16</v>
      </c>
      <c r="F27" s="4" t="s">
        <v>17</v>
      </c>
      <c r="G27" s="5" t="s">
        <v>18</v>
      </c>
      <c r="H27" s="4" t="s">
        <v>19</v>
      </c>
      <c r="I27" s="4" t="s">
        <v>38</v>
      </c>
      <c r="J27" s="6">
        <v>630000000</v>
      </c>
      <c r="K27" s="6">
        <v>300000000</v>
      </c>
      <c r="L27" s="6">
        <v>300000000</v>
      </c>
      <c r="M27" s="6">
        <v>350000000</v>
      </c>
      <c r="N27" s="6">
        <f t="shared" si="0"/>
        <v>1580000000</v>
      </c>
      <c r="O27" s="4" t="s">
        <v>21</v>
      </c>
    </row>
    <row r="28" spans="1:15" ht="45" x14ac:dyDescent="0.25">
      <c r="A28" s="4">
        <f t="shared" si="1"/>
        <v>19</v>
      </c>
      <c r="B28" s="4" t="s">
        <v>13</v>
      </c>
      <c r="C28" s="4" t="s">
        <v>14</v>
      </c>
      <c r="D28" s="4" t="s">
        <v>15</v>
      </c>
      <c r="E28" s="4" t="s">
        <v>16</v>
      </c>
      <c r="F28" s="4" t="s">
        <v>17</v>
      </c>
      <c r="G28" s="5" t="s">
        <v>18</v>
      </c>
      <c r="H28" s="4" t="s">
        <v>19</v>
      </c>
      <c r="I28" s="4" t="s">
        <v>39</v>
      </c>
      <c r="J28" s="6">
        <v>2050000000</v>
      </c>
      <c r="K28" s="6">
        <v>1200000000</v>
      </c>
      <c r="L28" s="6">
        <v>1320000000</v>
      </c>
      <c r="M28" s="6">
        <v>1452000000</v>
      </c>
      <c r="N28" s="6">
        <f t="shared" si="0"/>
        <v>6022000000</v>
      </c>
      <c r="O28" s="4" t="s">
        <v>21</v>
      </c>
    </row>
    <row r="29" spans="1:15" ht="75" x14ac:dyDescent="0.25">
      <c r="A29" s="4">
        <f t="shared" si="1"/>
        <v>20</v>
      </c>
      <c r="B29" s="4" t="s">
        <v>13</v>
      </c>
      <c r="C29" s="4" t="s">
        <v>14</v>
      </c>
      <c r="D29" s="4" t="s">
        <v>15</v>
      </c>
      <c r="E29" s="4" t="s">
        <v>16</v>
      </c>
      <c r="F29" s="4" t="s">
        <v>17</v>
      </c>
      <c r="G29" s="5" t="s">
        <v>18</v>
      </c>
      <c r="H29" s="4" t="s">
        <v>19</v>
      </c>
      <c r="I29" s="4" t="s">
        <v>40</v>
      </c>
      <c r="J29" s="6">
        <f>16922818498+1142026765</f>
        <v>18064845263</v>
      </c>
      <c r="K29" s="6">
        <v>16187020588</v>
      </c>
      <c r="L29" s="6">
        <v>16922818498</v>
      </c>
      <c r="M29" s="6">
        <v>20307382198</v>
      </c>
      <c r="N29" s="6">
        <f t="shared" si="0"/>
        <v>71482066547</v>
      </c>
      <c r="O29" s="4" t="s">
        <v>21</v>
      </c>
    </row>
    <row r="30" spans="1:15" ht="60" x14ac:dyDescent="0.25">
      <c r="A30" s="4">
        <f t="shared" si="1"/>
        <v>21</v>
      </c>
      <c r="B30" s="4" t="s">
        <v>13</v>
      </c>
      <c r="C30" s="4" t="s">
        <v>14</v>
      </c>
      <c r="D30" s="4" t="s">
        <v>15</v>
      </c>
      <c r="E30" s="4" t="s">
        <v>16</v>
      </c>
      <c r="F30" s="4" t="s">
        <v>17</v>
      </c>
      <c r="G30" s="5" t="s">
        <v>18</v>
      </c>
      <c r="H30" s="4" t="s">
        <v>19</v>
      </c>
      <c r="I30" s="4" t="s">
        <v>41</v>
      </c>
      <c r="J30" s="6">
        <v>800000000</v>
      </c>
      <c r="K30" s="6"/>
      <c r="L30" s="6"/>
      <c r="M30" s="6"/>
      <c r="N30" s="6">
        <f t="shared" si="0"/>
        <v>800000000</v>
      </c>
      <c r="O30" s="4" t="s">
        <v>21</v>
      </c>
    </row>
    <row r="31" spans="1:15" ht="45" x14ac:dyDescent="0.25">
      <c r="A31" s="4">
        <f t="shared" si="1"/>
        <v>22</v>
      </c>
      <c r="B31" s="4" t="s">
        <v>13</v>
      </c>
      <c r="C31" s="4" t="s">
        <v>14</v>
      </c>
      <c r="D31" s="4" t="s">
        <v>15</v>
      </c>
      <c r="E31" s="4" t="s">
        <v>16</v>
      </c>
      <c r="F31" s="4" t="s">
        <v>17</v>
      </c>
      <c r="G31" s="5" t="s">
        <v>18</v>
      </c>
      <c r="H31" s="4" t="s">
        <v>19</v>
      </c>
      <c r="I31" s="4" t="s">
        <v>42</v>
      </c>
      <c r="J31" s="6">
        <v>150000000</v>
      </c>
      <c r="K31" s="6">
        <v>100000000</v>
      </c>
      <c r="L31" s="6"/>
      <c r="M31" s="6">
        <v>500000000</v>
      </c>
      <c r="N31" s="6">
        <f t="shared" si="0"/>
        <v>750000000</v>
      </c>
      <c r="O31" s="4" t="s">
        <v>21</v>
      </c>
    </row>
    <row r="32" spans="1:15" ht="60" x14ac:dyDescent="0.25">
      <c r="A32" s="4">
        <f t="shared" si="1"/>
        <v>23</v>
      </c>
      <c r="B32" s="4" t="s">
        <v>13</v>
      </c>
      <c r="C32" s="4" t="s">
        <v>14</v>
      </c>
      <c r="D32" s="4" t="s">
        <v>15</v>
      </c>
      <c r="E32" s="4" t="s">
        <v>16</v>
      </c>
      <c r="F32" s="4" t="s">
        <v>17</v>
      </c>
      <c r="G32" s="5" t="s">
        <v>18</v>
      </c>
      <c r="H32" s="4" t="s">
        <v>19</v>
      </c>
      <c r="I32" s="4" t="s">
        <v>43</v>
      </c>
      <c r="J32" s="6">
        <v>1000000000</v>
      </c>
      <c r="K32" s="6">
        <v>500000000</v>
      </c>
      <c r="L32" s="6"/>
      <c r="M32" s="6">
        <v>2000000000</v>
      </c>
      <c r="N32" s="6">
        <f t="shared" si="0"/>
        <v>3500000000</v>
      </c>
      <c r="O32" s="4" t="s">
        <v>21</v>
      </c>
    </row>
    <row r="33" spans="1:15" ht="90" x14ac:dyDescent="0.25">
      <c r="A33" s="4">
        <f t="shared" si="1"/>
        <v>24</v>
      </c>
      <c r="B33" s="4" t="s">
        <v>13</v>
      </c>
      <c r="C33" s="4" t="s">
        <v>14</v>
      </c>
      <c r="D33" s="4" t="s">
        <v>44</v>
      </c>
      <c r="E33" s="4" t="s">
        <v>45</v>
      </c>
      <c r="F33" s="4" t="s">
        <v>46</v>
      </c>
      <c r="G33" s="5" t="s">
        <v>47</v>
      </c>
      <c r="H33" s="4" t="s">
        <v>48</v>
      </c>
      <c r="I33" s="4" t="s">
        <v>49</v>
      </c>
      <c r="J33" s="6">
        <v>1574138295</v>
      </c>
      <c r="K33" s="6">
        <v>1800000000</v>
      </c>
      <c r="L33" s="6"/>
      <c r="M33" s="6"/>
      <c r="N33" s="6">
        <f t="shared" si="0"/>
        <v>3374138295</v>
      </c>
      <c r="O33" s="4" t="s">
        <v>50</v>
      </c>
    </row>
    <row r="34" spans="1:15" ht="60" x14ac:dyDescent="0.25">
      <c r="A34" s="4">
        <f t="shared" si="1"/>
        <v>25</v>
      </c>
      <c r="B34" s="4" t="s">
        <v>13</v>
      </c>
      <c r="C34" s="4" t="s">
        <v>14</v>
      </c>
      <c r="D34" s="4" t="s">
        <v>44</v>
      </c>
      <c r="E34" s="4" t="s">
        <v>45</v>
      </c>
      <c r="F34" s="4" t="s">
        <v>46</v>
      </c>
      <c r="G34" s="5" t="s">
        <v>47</v>
      </c>
      <c r="H34" s="4" t="s">
        <v>48</v>
      </c>
      <c r="I34" s="4" t="s">
        <v>51</v>
      </c>
      <c r="J34" s="6"/>
      <c r="K34" s="6">
        <v>1145042986</v>
      </c>
      <c r="L34" s="6"/>
      <c r="M34" s="6"/>
      <c r="N34" s="6">
        <f t="shared" si="0"/>
        <v>1145042986</v>
      </c>
      <c r="O34" s="4" t="s">
        <v>50</v>
      </c>
    </row>
    <row r="35" spans="1:15" ht="45" x14ac:dyDescent="0.25">
      <c r="A35" s="4">
        <f t="shared" si="1"/>
        <v>26</v>
      </c>
      <c r="B35" s="4" t="s">
        <v>13</v>
      </c>
      <c r="C35" s="4" t="s">
        <v>14</v>
      </c>
      <c r="D35" s="4" t="s">
        <v>44</v>
      </c>
      <c r="E35" s="4" t="s">
        <v>45</v>
      </c>
      <c r="F35" s="4" t="s">
        <v>46</v>
      </c>
      <c r="G35" s="5" t="s">
        <v>47</v>
      </c>
      <c r="H35" s="4" t="s">
        <v>48</v>
      </c>
      <c r="I35" s="4" t="s">
        <v>52</v>
      </c>
      <c r="J35" s="6">
        <v>250000282</v>
      </c>
      <c r="K35" s="6">
        <v>800000000</v>
      </c>
      <c r="L35" s="6"/>
      <c r="M35" s="6"/>
      <c r="N35" s="6">
        <f t="shared" si="0"/>
        <v>1050000282</v>
      </c>
      <c r="O35" s="4" t="s">
        <v>50</v>
      </c>
    </row>
    <row r="36" spans="1:15" ht="75" x14ac:dyDescent="0.25">
      <c r="A36" s="4">
        <f t="shared" si="1"/>
        <v>27</v>
      </c>
      <c r="B36" s="4" t="s">
        <v>53</v>
      </c>
      <c r="C36" s="4" t="s">
        <v>54</v>
      </c>
      <c r="D36" s="4" t="s">
        <v>55</v>
      </c>
      <c r="E36" s="4" t="s">
        <v>16</v>
      </c>
      <c r="F36" s="4" t="s">
        <v>56</v>
      </c>
      <c r="G36" s="5" t="s">
        <v>57</v>
      </c>
      <c r="H36" s="4" t="s">
        <v>58</v>
      </c>
      <c r="I36" s="4" t="s">
        <v>59</v>
      </c>
      <c r="J36" s="6">
        <v>1708619646</v>
      </c>
      <c r="K36" s="6">
        <v>5324680392</v>
      </c>
      <c r="L36" s="6">
        <v>17074643564</v>
      </c>
      <c r="M36" s="6"/>
      <c r="N36" s="6">
        <f t="shared" si="0"/>
        <v>24107943602</v>
      </c>
      <c r="O36" s="4" t="s">
        <v>60</v>
      </c>
    </row>
    <row r="37" spans="1:15" ht="75" x14ac:dyDescent="0.25">
      <c r="A37" s="4">
        <f t="shared" si="1"/>
        <v>28</v>
      </c>
      <c r="B37" s="4" t="s">
        <v>53</v>
      </c>
      <c r="C37" s="4" t="s">
        <v>54</v>
      </c>
      <c r="D37" s="4" t="s">
        <v>55</v>
      </c>
      <c r="E37" s="4" t="s">
        <v>16</v>
      </c>
      <c r="F37" s="4" t="s">
        <v>338</v>
      </c>
      <c r="G37" s="5" t="s">
        <v>339</v>
      </c>
      <c r="H37" s="4" t="s">
        <v>61</v>
      </c>
      <c r="I37" s="4" t="s">
        <v>59</v>
      </c>
      <c r="J37" s="6"/>
      <c r="K37" s="6"/>
      <c r="L37" s="6">
        <v>2193750012</v>
      </c>
      <c r="M37" s="6">
        <v>11173500062</v>
      </c>
      <c r="N37" s="6">
        <f t="shared" si="0"/>
        <v>13367250074</v>
      </c>
      <c r="O37" s="4" t="s">
        <v>60</v>
      </c>
    </row>
    <row r="38" spans="1:15" ht="75" x14ac:dyDescent="0.25">
      <c r="A38" s="4">
        <f t="shared" si="1"/>
        <v>29</v>
      </c>
      <c r="B38" s="4" t="s">
        <v>53</v>
      </c>
      <c r="C38" s="4" t="s">
        <v>54</v>
      </c>
      <c r="D38" s="4" t="s">
        <v>55</v>
      </c>
      <c r="E38" s="4" t="s">
        <v>16</v>
      </c>
      <c r="F38" s="4" t="s">
        <v>340</v>
      </c>
      <c r="G38" s="5" t="s">
        <v>341</v>
      </c>
      <c r="H38" s="4" t="s">
        <v>62</v>
      </c>
      <c r="I38" s="4" t="s">
        <v>59</v>
      </c>
      <c r="J38" s="6"/>
      <c r="K38" s="6"/>
      <c r="L38" s="6"/>
      <c r="M38" s="6">
        <v>12352485130</v>
      </c>
      <c r="N38" s="6">
        <f t="shared" si="0"/>
        <v>12352485130</v>
      </c>
      <c r="O38" s="4" t="s">
        <v>60</v>
      </c>
    </row>
    <row r="39" spans="1:15" ht="60" x14ac:dyDescent="0.25">
      <c r="A39" s="4">
        <f t="shared" si="1"/>
        <v>30</v>
      </c>
      <c r="B39" s="4" t="s">
        <v>53</v>
      </c>
      <c r="C39" s="4" t="s">
        <v>54</v>
      </c>
      <c r="D39" s="4" t="s">
        <v>55</v>
      </c>
      <c r="E39" s="4" t="s">
        <v>16</v>
      </c>
      <c r="F39" s="4" t="s">
        <v>63</v>
      </c>
      <c r="G39" s="5" t="s">
        <v>64</v>
      </c>
      <c r="H39" s="4" t="s">
        <v>65</v>
      </c>
      <c r="I39" s="4" t="s">
        <v>66</v>
      </c>
      <c r="J39" s="6"/>
      <c r="K39" s="6"/>
      <c r="L39" s="6"/>
      <c r="M39" s="6">
        <v>17451520148</v>
      </c>
      <c r="N39" s="6">
        <f t="shared" si="0"/>
        <v>17451520148</v>
      </c>
      <c r="O39" s="4" t="s">
        <v>60</v>
      </c>
    </row>
    <row r="40" spans="1:15" ht="90" x14ac:dyDescent="0.25">
      <c r="A40" s="4">
        <f t="shared" si="1"/>
        <v>31</v>
      </c>
      <c r="B40" s="4" t="s">
        <v>53</v>
      </c>
      <c r="C40" s="4" t="s">
        <v>54</v>
      </c>
      <c r="D40" s="4" t="s">
        <v>55</v>
      </c>
      <c r="E40" s="4" t="s">
        <v>16</v>
      </c>
      <c r="F40" s="4" t="s">
        <v>67</v>
      </c>
      <c r="G40" s="5" t="s">
        <v>68</v>
      </c>
      <c r="H40" s="4" t="s">
        <v>69</v>
      </c>
      <c r="I40" s="4" t="s">
        <v>70</v>
      </c>
      <c r="J40" s="6">
        <v>8000000000</v>
      </c>
      <c r="K40" s="6">
        <v>5000000000</v>
      </c>
      <c r="L40" s="6">
        <v>15000000000</v>
      </c>
      <c r="M40" s="6">
        <v>15000000000</v>
      </c>
      <c r="N40" s="6">
        <f t="shared" si="0"/>
        <v>43000000000</v>
      </c>
      <c r="O40" s="4" t="s">
        <v>60</v>
      </c>
    </row>
    <row r="41" spans="1:15" ht="75" x14ac:dyDescent="0.25">
      <c r="A41" s="4">
        <f t="shared" si="1"/>
        <v>32</v>
      </c>
      <c r="B41" s="4" t="s">
        <v>53</v>
      </c>
      <c r="C41" s="4" t="s">
        <v>54</v>
      </c>
      <c r="D41" s="4" t="s">
        <v>55</v>
      </c>
      <c r="E41" s="4" t="s">
        <v>16</v>
      </c>
      <c r="F41" s="4" t="s">
        <v>71</v>
      </c>
      <c r="G41" s="5" t="s">
        <v>72</v>
      </c>
      <c r="H41" s="4" t="s">
        <v>73</v>
      </c>
      <c r="I41" s="4" t="s">
        <v>74</v>
      </c>
      <c r="J41" s="6">
        <v>12500000000</v>
      </c>
      <c r="K41" s="6">
        <v>10000000000</v>
      </c>
      <c r="L41" s="6">
        <v>5000000000</v>
      </c>
      <c r="M41" s="6"/>
      <c r="N41" s="6">
        <f t="shared" si="0"/>
        <v>27500000000</v>
      </c>
      <c r="O41" s="4" t="s">
        <v>60</v>
      </c>
    </row>
    <row r="42" spans="1:15" ht="45" x14ac:dyDescent="0.25">
      <c r="A42" s="4">
        <f t="shared" si="1"/>
        <v>33</v>
      </c>
      <c r="B42" s="4" t="s">
        <v>53</v>
      </c>
      <c r="C42" s="4" t="s">
        <v>54</v>
      </c>
      <c r="D42" s="4" t="s">
        <v>55</v>
      </c>
      <c r="E42" s="4" t="s">
        <v>16</v>
      </c>
      <c r="F42" s="4" t="s">
        <v>338</v>
      </c>
      <c r="G42" s="5" t="s">
        <v>338</v>
      </c>
      <c r="H42" s="4" t="s">
        <v>75</v>
      </c>
      <c r="I42" s="4" t="s">
        <v>342</v>
      </c>
      <c r="J42" s="6"/>
      <c r="K42" s="6"/>
      <c r="L42" s="6">
        <v>5000000000</v>
      </c>
      <c r="M42" s="6"/>
      <c r="N42" s="6">
        <f t="shared" si="0"/>
        <v>5000000000</v>
      </c>
      <c r="O42" s="4" t="s">
        <v>60</v>
      </c>
    </row>
    <row r="43" spans="1:15" ht="90" x14ac:dyDescent="0.25">
      <c r="A43" s="4">
        <f t="shared" si="1"/>
        <v>34</v>
      </c>
      <c r="B43" s="4" t="s">
        <v>53</v>
      </c>
      <c r="C43" s="4" t="s">
        <v>54</v>
      </c>
      <c r="D43" s="4" t="s">
        <v>55</v>
      </c>
      <c r="E43" s="4" t="s">
        <v>16</v>
      </c>
      <c r="F43" s="4" t="s">
        <v>76</v>
      </c>
      <c r="G43" s="5" t="s">
        <v>77</v>
      </c>
      <c r="H43" s="4" t="s">
        <v>78</v>
      </c>
      <c r="I43" s="4" t="s">
        <v>79</v>
      </c>
      <c r="J43" s="6">
        <v>5000000000</v>
      </c>
      <c r="K43" s="6">
        <v>5000000000</v>
      </c>
      <c r="L43" s="6"/>
      <c r="M43" s="6"/>
      <c r="N43" s="6">
        <f t="shared" si="0"/>
        <v>10000000000</v>
      </c>
      <c r="O43" s="4" t="s">
        <v>60</v>
      </c>
    </row>
    <row r="44" spans="1:15" ht="75" x14ac:dyDescent="0.25">
      <c r="A44" s="4">
        <f t="shared" si="1"/>
        <v>35</v>
      </c>
      <c r="B44" s="4" t="s">
        <v>53</v>
      </c>
      <c r="C44" s="4" t="s">
        <v>54</v>
      </c>
      <c r="D44" s="4" t="s">
        <v>55</v>
      </c>
      <c r="E44" s="4" t="s">
        <v>16</v>
      </c>
      <c r="F44" s="4" t="s">
        <v>343</v>
      </c>
      <c r="G44" s="5" t="s">
        <v>80</v>
      </c>
      <c r="H44" s="4" t="s">
        <v>81</v>
      </c>
      <c r="I44" s="4" t="s">
        <v>82</v>
      </c>
      <c r="J44" s="6"/>
      <c r="K44" s="6">
        <v>1000000000</v>
      </c>
      <c r="L44" s="6">
        <v>1000000000</v>
      </c>
      <c r="M44" s="6">
        <v>2000000000</v>
      </c>
      <c r="N44" s="6">
        <f t="shared" si="0"/>
        <v>4000000000</v>
      </c>
      <c r="O44" s="4" t="s">
        <v>60</v>
      </c>
    </row>
    <row r="45" spans="1:15" ht="75" x14ac:dyDescent="0.25">
      <c r="A45" s="4">
        <f t="shared" si="1"/>
        <v>36</v>
      </c>
      <c r="B45" s="4" t="s">
        <v>53</v>
      </c>
      <c r="C45" s="4" t="s">
        <v>54</v>
      </c>
      <c r="D45" s="4" t="s">
        <v>55</v>
      </c>
      <c r="E45" s="4" t="s">
        <v>16</v>
      </c>
      <c r="F45" s="4" t="s">
        <v>83</v>
      </c>
      <c r="G45" s="5" t="s">
        <v>84</v>
      </c>
      <c r="H45" s="4" t="s">
        <v>85</v>
      </c>
      <c r="I45" s="4" t="s">
        <v>86</v>
      </c>
      <c r="J45" s="6">
        <v>1000000000</v>
      </c>
      <c r="K45" s="6">
        <v>1000000000</v>
      </c>
      <c r="L45" s="6">
        <v>1000000000</v>
      </c>
      <c r="M45" s="6">
        <v>2000000000</v>
      </c>
      <c r="N45" s="6">
        <f t="shared" si="0"/>
        <v>5000000000</v>
      </c>
      <c r="O45" s="4" t="s">
        <v>60</v>
      </c>
    </row>
    <row r="46" spans="1:15" ht="60" x14ac:dyDescent="0.25">
      <c r="A46" s="4">
        <f t="shared" si="1"/>
        <v>37</v>
      </c>
      <c r="B46" s="4" t="s">
        <v>53</v>
      </c>
      <c r="C46" s="4" t="s">
        <v>54</v>
      </c>
      <c r="D46" s="4" t="s">
        <v>55</v>
      </c>
      <c r="E46" s="4" t="s">
        <v>16</v>
      </c>
      <c r="F46" s="4" t="s">
        <v>87</v>
      </c>
      <c r="G46" s="5" t="s">
        <v>88</v>
      </c>
      <c r="H46" s="4" t="s">
        <v>89</v>
      </c>
      <c r="I46" s="4" t="s">
        <v>90</v>
      </c>
      <c r="J46" s="6">
        <v>4100000000</v>
      </c>
      <c r="K46" s="6"/>
      <c r="L46" s="6"/>
      <c r="M46" s="6"/>
      <c r="N46" s="6">
        <f t="shared" si="0"/>
        <v>4100000000</v>
      </c>
      <c r="O46" s="4" t="s">
        <v>60</v>
      </c>
    </row>
    <row r="47" spans="1:15" ht="45" x14ac:dyDescent="0.25">
      <c r="A47" s="4">
        <f t="shared" si="1"/>
        <v>38</v>
      </c>
      <c r="B47" s="4" t="s">
        <v>53</v>
      </c>
      <c r="C47" s="4" t="s">
        <v>54</v>
      </c>
      <c r="D47" s="4" t="s">
        <v>55</v>
      </c>
      <c r="E47" s="4" t="s">
        <v>16</v>
      </c>
      <c r="F47" s="4" t="s">
        <v>91</v>
      </c>
      <c r="G47" s="5" t="s">
        <v>92</v>
      </c>
      <c r="H47" s="4" t="s">
        <v>93</v>
      </c>
      <c r="I47" s="4" t="s">
        <v>94</v>
      </c>
      <c r="J47" s="6">
        <v>4000000000</v>
      </c>
      <c r="K47" s="6"/>
      <c r="L47" s="6"/>
      <c r="M47" s="6"/>
      <c r="N47" s="6">
        <f t="shared" si="0"/>
        <v>4000000000</v>
      </c>
      <c r="O47" s="4" t="s">
        <v>60</v>
      </c>
    </row>
    <row r="48" spans="1:15" ht="75" x14ac:dyDescent="0.25">
      <c r="A48" s="4">
        <f t="shared" si="1"/>
        <v>39</v>
      </c>
      <c r="B48" s="4" t="s">
        <v>53</v>
      </c>
      <c r="C48" s="4" t="s">
        <v>54</v>
      </c>
      <c r="D48" s="4" t="s">
        <v>55</v>
      </c>
      <c r="E48" s="4" t="s">
        <v>16</v>
      </c>
      <c r="F48" s="4" t="s">
        <v>95</v>
      </c>
      <c r="G48" s="5" t="s">
        <v>96</v>
      </c>
      <c r="H48" s="4" t="s">
        <v>97</v>
      </c>
      <c r="I48" s="4" t="s">
        <v>98</v>
      </c>
      <c r="J48" s="6">
        <v>4000000000</v>
      </c>
      <c r="K48" s="6"/>
      <c r="L48" s="6"/>
      <c r="M48" s="6"/>
      <c r="N48" s="6">
        <f t="shared" si="0"/>
        <v>4000000000</v>
      </c>
      <c r="O48" s="4" t="s">
        <v>60</v>
      </c>
    </row>
    <row r="49" spans="1:15" ht="105" x14ac:dyDescent="0.25">
      <c r="A49" s="4">
        <f t="shared" si="1"/>
        <v>40</v>
      </c>
      <c r="B49" s="4" t="s">
        <v>53</v>
      </c>
      <c r="C49" s="4" t="s">
        <v>54</v>
      </c>
      <c r="D49" s="4" t="s">
        <v>55</v>
      </c>
      <c r="E49" s="4" t="s">
        <v>16</v>
      </c>
      <c r="F49" s="4" t="s">
        <v>99</v>
      </c>
      <c r="G49" s="5" t="s">
        <v>100</v>
      </c>
      <c r="H49" s="4" t="s">
        <v>101</v>
      </c>
      <c r="I49" s="4" t="s">
        <v>102</v>
      </c>
      <c r="J49" s="6">
        <v>8000000000</v>
      </c>
      <c r="K49" s="6">
        <v>8000000000</v>
      </c>
      <c r="L49" s="6"/>
      <c r="M49" s="6"/>
      <c r="N49" s="6">
        <f t="shared" si="0"/>
        <v>16000000000</v>
      </c>
      <c r="O49" s="4" t="s">
        <v>60</v>
      </c>
    </row>
    <row r="50" spans="1:15" ht="105" x14ac:dyDescent="0.25">
      <c r="A50" s="4">
        <f t="shared" si="1"/>
        <v>41</v>
      </c>
      <c r="B50" s="4" t="s">
        <v>53</v>
      </c>
      <c r="C50" s="4" t="s">
        <v>54</v>
      </c>
      <c r="D50" s="4" t="s">
        <v>55</v>
      </c>
      <c r="E50" s="4" t="s">
        <v>16</v>
      </c>
      <c r="F50" s="4" t="s">
        <v>103</v>
      </c>
      <c r="G50" s="5" t="s">
        <v>104</v>
      </c>
      <c r="H50" s="4" t="s">
        <v>105</v>
      </c>
      <c r="I50" s="4" t="s">
        <v>106</v>
      </c>
      <c r="J50" s="6">
        <v>7500000000</v>
      </c>
      <c r="K50" s="6">
        <v>3500000000</v>
      </c>
      <c r="L50" s="6"/>
      <c r="M50" s="6"/>
      <c r="N50" s="6">
        <f t="shared" si="0"/>
        <v>11000000000</v>
      </c>
      <c r="O50" s="4" t="s">
        <v>60</v>
      </c>
    </row>
    <row r="51" spans="1:15" ht="60" x14ac:dyDescent="0.25">
      <c r="A51" s="4">
        <f t="shared" si="1"/>
        <v>42</v>
      </c>
      <c r="B51" s="4" t="s">
        <v>53</v>
      </c>
      <c r="C51" s="4" t="s">
        <v>54</v>
      </c>
      <c r="D51" s="4" t="s">
        <v>55</v>
      </c>
      <c r="E51" s="4" t="s">
        <v>16</v>
      </c>
      <c r="F51" s="4" t="s">
        <v>107</v>
      </c>
      <c r="G51" s="5" t="s">
        <v>108</v>
      </c>
      <c r="H51" s="4" t="s">
        <v>109</v>
      </c>
      <c r="I51" s="4" t="s">
        <v>110</v>
      </c>
      <c r="J51" s="6">
        <f>2628570461+3171429680</f>
        <v>5800000141</v>
      </c>
      <c r="K51" s="6"/>
      <c r="L51" s="6"/>
      <c r="M51" s="6"/>
      <c r="N51" s="6">
        <f t="shared" si="0"/>
        <v>5800000141</v>
      </c>
      <c r="O51" s="4" t="s">
        <v>60</v>
      </c>
    </row>
    <row r="52" spans="1:15" ht="60" x14ac:dyDescent="0.25">
      <c r="A52" s="4">
        <f t="shared" si="1"/>
        <v>43</v>
      </c>
      <c r="B52" s="4" t="s">
        <v>53</v>
      </c>
      <c r="C52" s="4" t="s">
        <v>54</v>
      </c>
      <c r="D52" s="4" t="s">
        <v>55</v>
      </c>
      <c r="E52" s="4" t="s">
        <v>16</v>
      </c>
      <c r="F52" s="4" t="s">
        <v>111</v>
      </c>
      <c r="G52" s="5" t="s">
        <v>112</v>
      </c>
      <c r="H52" s="4" t="s">
        <v>113</v>
      </c>
      <c r="I52" s="4" t="s">
        <v>110</v>
      </c>
      <c r="J52" s="6">
        <v>1000000000</v>
      </c>
      <c r="K52" s="6"/>
      <c r="L52" s="6"/>
      <c r="M52" s="6"/>
      <c r="N52" s="6">
        <f t="shared" si="0"/>
        <v>1000000000</v>
      </c>
      <c r="O52" s="4" t="s">
        <v>60</v>
      </c>
    </row>
    <row r="53" spans="1:15" ht="90" x14ac:dyDescent="0.25">
      <c r="A53" s="4">
        <f t="shared" si="1"/>
        <v>44</v>
      </c>
      <c r="B53" s="4" t="s">
        <v>53</v>
      </c>
      <c r="C53" s="4" t="s">
        <v>54</v>
      </c>
      <c r="D53" s="4" t="s">
        <v>114</v>
      </c>
      <c r="E53" s="4" t="s">
        <v>16</v>
      </c>
      <c r="F53" s="4" t="s">
        <v>115</v>
      </c>
      <c r="G53" s="5" t="s">
        <v>116</v>
      </c>
      <c r="H53" s="4" t="s">
        <v>117</v>
      </c>
      <c r="I53" s="4" t="s">
        <v>118</v>
      </c>
      <c r="J53" s="6">
        <v>1000000000</v>
      </c>
      <c r="K53" s="6"/>
      <c r="L53" s="6">
        <v>1000000000</v>
      </c>
      <c r="M53" s="6">
        <v>5000000000</v>
      </c>
      <c r="N53" s="6">
        <f t="shared" si="0"/>
        <v>7000000000</v>
      </c>
      <c r="O53" s="4" t="s">
        <v>60</v>
      </c>
    </row>
    <row r="54" spans="1:15" ht="45" x14ac:dyDescent="0.25">
      <c r="A54" s="4">
        <f t="shared" si="1"/>
        <v>45</v>
      </c>
      <c r="B54" s="4" t="s">
        <v>53</v>
      </c>
      <c r="C54" s="4" t="s">
        <v>54</v>
      </c>
      <c r="D54" s="4" t="s">
        <v>114</v>
      </c>
      <c r="E54" s="4" t="s">
        <v>16</v>
      </c>
      <c r="F54" s="4" t="s">
        <v>119</v>
      </c>
      <c r="G54" s="5" t="s">
        <v>120</v>
      </c>
      <c r="H54" s="4" t="s">
        <v>121</v>
      </c>
      <c r="I54" s="4" t="s">
        <v>122</v>
      </c>
      <c r="J54" s="6">
        <v>13000000000</v>
      </c>
      <c r="K54" s="6">
        <v>3000000000</v>
      </c>
      <c r="L54" s="6"/>
      <c r="M54" s="6"/>
      <c r="N54" s="6">
        <f t="shared" si="0"/>
        <v>16000000000</v>
      </c>
      <c r="O54" s="4" t="s">
        <v>60</v>
      </c>
    </row>
    <row r="55" spans="1:15" ht="60" x14ac:dyDescent="0.25">
      <c r="A55" s="4">
        <f t="shared" si="1"/>
        <v>46</v>
      </c>
      <c r="B55" s="4" t="s">
        <v>53</v>
      </c>
      <c r="C55" s="4" t="s">
        <v>54</v>
      </c>
      <c r="D55" s="4" t="s">
        <v>114</v>
      </c>
      <c r="E55" s="4" t="s">
        <v>16</v>
      </c>
      <c r="F55" s="4" t="s">
        <v>123</v>
      </c>
      <c r="G55" s="5" t="s">
        <v>124</v>
      </c>
      <c r="H55" s="4" t="s">
        <v>125</v>
      </c>
      <c r="I55" s="4" t="s">
        <v>126</v>
      </c>
      <c r="J55" s="6">
        <v>5000000000</v>
      </c>
      <c r="K55" s="6">
        <v>3000000000</v>
      </c>
      <c r="L55" s="6">
        <v>5000000000</v>
      </c>
      <c r="M55" s="6">
        <v>5000000000</v>
      </c>
      <c r="N55" s="6">
        <f t="shared" si="0"/>
        <v>18000000000</v>
      </c>
      <c r="O55" s="4" t="s">
        <v>60</v>
      </c>
    </row>
    <row r="56" spans="1:15" ht="60" x14ac:dyDescent="0.25">
      <c r="A56" s="4">
        <f t="shared" si="1"/>
        <v>47</v>
      </c>
      <c r="B56" s="4" t="s">
        <v>53</v>
      </c>
      <c r="C56" s="4" t="s">
        <v>54</v>
      </c>
      <c r="D56" s="4" t="s">
        <v>114</v>
      </c>
      <c r="E56" s="4" t="s">
        <v>16</v>
      </c>
      <c r="F56" s="4" t="s">
        <v>127</v>
      </c>
      <c r="G56" s="5" t="s">
        <v>128</v>
      </c>
      <c r="H56" s="4" t="s">
        <v>129</v>
      </c>
      <c r="I56" s="4" t="s">
        <v>130</v>
      </c>
      <c r="J56" s="6">
        <v>5000000000</v>
      </c>
      <c r="K56" s="6">
        <v>1000000000</v>
      </c>
      <c r="L56" s="6">
        <v>3000000000</v>
      </c>
      <c r="M56" s="6">
        <v>3000000000</v>
      </c>
      <c r="N56" s="6">
        <f t="shared" si="0"/>
        <v>12000000000</v>
      </c>
      <c r="O56" s="4" t="s">
        <v>60</v>
      </c>
    </row>
    <row r="57" spans="1:15" ht="60" x14ac:dyDescent="0.25">
      <c r="A57" s="4">
        <f t="shared" si="1"/>
        <v>48</v>
      </c>
      <c r="B57" s="4" t="s">
        <v>53</v>
      </c>
      <c r="C57" s="4" t="s">
        <v>54</v>
      </c>
      <c r="D57" s="4" t="s">
        <v>114</v>
      </c>
      <c r="E57" s="4" t="s">
        <v>16</v>
      </c>
      <c r="F57" s="4" t="s">
        <v>131</v>
      </c>
      <c r="G57" s="5" t="s">
        <v>132</v>
      </c>
      <c r="H57" s="4" t="s">
        <v>133</v>
      </c>
      <c r="I57" s="4" t="s">
        <v>134</v>
      </c>
      <c r="J57" s="6">
        <v>2000000000</v>
      </c>
      <c r="K57" s="6">
        <v>2000000000</v>
      </c>
      <c r="L57" s="6">
        <f>5000000000</f>
        <v>5000000000</v>
      </c>
      <c r="M57" s="6">
        <f>3000000000</f>
        <v>3000000000</v>
      </c>
      <c r="N57" s="6">
        <f t="shared" si="0"/>
        <v>12000000000</v>
      </c>
      <c r="O57" s="4" t="s">
        <v>60</v>
      </c>
    </row>
    <row r="58" spans="1:15" ht="45" x14ac:dyDescent="0.25">
      <c r="A58" s="4">
        <f t="shared" si="1"/>
        <v>49</v>
      </c>
      <c r="B58" s="4" t="s">
        <v>53</v>
      </c>
      <c r="C58" s="4" t="s">
        <v>54</v>
      </c>
      <c r="D58" s="4" t="s">
        <v>114</v>
      </c>
      <c r="E58" s="4" t="s">
        <v>16</v>
      </c>
      <c r="F58" s="4" t="s">
        <v>343</v>
      </c>
      <c r="G58" s="5" t="s">
        <v>135</v>
      </c>
      <c r="H58" s="4" t="s">
        <v>136</v>
      </c>
      <c r="I58" s="4" t="s">
        <v>137</v>
      </c>
      <c r="J58" s="6"/>
      <c r="K58" s="6">
        <v>1000000000</v>
      </c>
      <c r="L58" s="6">
        <v>1000000000</v>
      </c>
      <c r="M58" s="6">
        <v>1000000000</v>
      </c>
      <c r="N58" s="6">
        <f t="shared" si="0"/>
        <v>3000000000</v>
      </c>
      <c r="O58" s="4" t="s">
        <v>60</v>
      </c>
    </row>
    <row r="59" spans="1:15" ht="45" x14ac:dyDescent="0.25">
      <c r="A59" s="4">
        <f t="shared" si="1"/>
        <v>50</v>
      </c>
      <c r="B59" s="4" t="s">
        <v>53</v>
      </c>
      <c r="C59" s="4" t="s">
        <v>54</v>
      </c>
      <c r="D59" s="4" t="s">
        <v>138</v>
      </c>
      <c r="E59" s="4" t="s">
        <v>16</v>
      </c>
      <c r="F59" s="4" t="s">
        <v>139</v>
      </c>
      <c r="G59" s="5" t="s">
        <v>140</v>
      </c>
      <c r="H59" s="4" t="s">
        <v>141</v>
      </c>
      <c r="I59" s="4" t="s">
        <v>142</v>
      </c>
      <c r="J59" s="6">
        <v>21088759233</v>
      </c>
      <c r="K59" s="6">
        <v>11106979500</v>
      </c>
      <c r="L59" s="6">
        <v>18000000000</v>
      </c>
      <c r="M59" s="6">
        <v>19000000000</v>
      </c>
      <c r="N59" s="6">
        <f t="shared" si="0"/>
        <v>69195738733</v>
      </c>
      <c r="O59" s="4" t="s">
        <v>60</v>
      </c>
    </row>
    <row r="60" spans="1:15" ht="60" x14ac:dyDescent="0.25">
      <c r="A60" s="4">
        <f t="shared" si="1"/>
        <v>51</v>
      </c>
      <c r="B60" s="4" t="s">
        <v>53</v>
      </c>
      <c r="C60" s="4" t="s">
        <v>54</v>
      </c>
      <c r="D60" s="4" t="s">
        <v>138</v>
      </c>
      <c r="E60" s="4" t="s">
        <v>16</v>
      </c>
      <c r="F60" s="4" t="s">
        <v>143</v>
      </c>
      <c r="G60" s="5" t="s">
        <v>144</v>
      </c>
      <c r="H60" s="4" t="s">
        <v>145</v>
      </c>
      <c r="I60" s="4" t="s">
        <v>146</v>
      </c>
      <c r="J60" s="6">
        <f>5446600000+1553400000</f>
        <v>7000000000</v>
      </c>
      <c r="K60" s="6">
        <v>5000000000</v>
      </c>
      <c r="L60" s="6">
        <v>5000000000</v>
      </c>
      <c r="M60" s="6"/>
      <c r="N60" s="6">
        <f t="shared" si="0"/>
        <v>17000000000</v>
      </c>
      <c r="O60" s="4" t="s">
        <v>60</v>
      </c>
    </row>
    <row r="61" spans="1:15" ht="90" x14ac:dyDescent="0.25">
      <c r="A61" s="4">
        <f t="shared" si="1"/>
        <v>52</v>
      </c>
      <c r="B61" s="4" t="s">
        <v>53</v>
      </c>
      <c r="C61" s="4" t="s">
        <v>54</v>
      </c>
      <c r="D61" s="4" t="s">
        <v>138</v>
      </c>
      <c r="E61" s="4" t="s">
        <v>16</v>
      </c>
      <c r="F61" s="4" t="s">
        <v>343</v>
      </c>
      <c r="G61" s="5" t="s">
        <v>147</v>
      </c>
      <c r="H61" s="4" t="s">
        <v>148</v>
      </c>
      <c r="I61" s="4" t="s">
        <v>344</v>
      </c>
      <c r="J61" s="6"/>
      <c r="K61" s="6">
        <v>5500000000</v>
      </c>
      <c r="L61" s="6">
        <v>12500000000</v>
      </c>
      <c r="M61" s="6">
        <v>20000000000</v>
      </c>
      <c r="N61" s="6">
        <f t="shared" si="0"/>
        <v>38000000000</v>
      </c>
      <c r="O61" s="4" t="s">
        <v>60</v>
      </c>
    </row>
    <row r="62" spans="1:15" ht="60" x14ac:dyDescent="0.25">
      <c r="A62" s="4">
        <f t="shared" si="1"/>
        <v>53</v>
      </c>
      <c r="B62" s="4" t="s">
        <v>53</v>
      </c>
      <c r="C62" s="4" t="s">
        <v>54</v>
      </c>
      <c r="D62" s="4" t="s">
        <v>138</v>
      </c>
      <c r="E62" s="4" t="s">
        <v>16</v>
      </c>
      <c r="F62" s="4" t="s">
        <v>46</v>
      </c>
      <c r="G62" s="5" t="s">
        <v>47</v>
      </c>
      <c r="H62" s="4" t="s">
        <v>149</v>
      </c>
      <c r="I62" s="7" t="s">
        <v>150</v>
      </c>
      <c r="J62" s="8">
        <v>475000100</v>
      </c>
      <c r="K62" s="6"/>
      <c r="L62" s="6"/>
      <c r="M62" s="6"/>
      <c r="N62" s="6">
        <f t="shared" si="0"/>
        <v>475000100</v>
      </c>
      <c r="O62" s="4" t="s">
        <v>50</v>
      </c>
    </row>
    <row r="63" spans="1:15" ht="45" x14ac:dyDescent="0.25">
      <c r="A63" s="4">
        <f t="shared" si="1"/>
        <v>54</v>
      </c>
      <c r="B63" s="4" t="s">
        <v>53</v>
      </c>
      <c r="C63" s="4" t="s">
        <v>54</v>
      </c>
      <c r="D63" s="4" t="s">
        <v>138</v>
      </c>
      <c r="E63" s="4" t="s">
        <v>16</v>
      </c>
      <c r="F63" s="4" t="s">
        <v>46</v>
      </c>
      <c r="G63" s="5" t="s">
        <v>47</v>
      </c>
      <c r="H63" s="4" t="s">
        <v>149</v>
      </c>
      <c r="I63" s="4" t="s">
        <v>151</v>
      </c>
      <c r="J63" s="8">
        <v>1360940560</v>
      </c>
      <c r="K63" s="6">
        <v>500000000</v>
      </c>
      <c r="L63" s="6"/>
      <c r="M63" s="6"/>
      <c r="N63" s="6">
        <f t="shared" si="0"/>
        <v>1860940560</v>
      </c>
      <c r="O63" s="4" t="s">
        <v>50</v>
      </c>
    </row>
    <row r="64" spans="1:15" ht="75" x14ac:dyDescent="0.25">
      <c r="A64" s="4">
        <f t="shared" si="1"/>
        <v>55</v>
      </c>
      <c r="B64" s="4" t="s">
        <v>152</v>
      </c>
      <c r="C64" s="4" t="s">
        <v>153</v>
      </c>
      <c r="D64" s="4" t="s">
        <v>154</v>
      </c>
      <c r="E64" s="4" t="s">
        <v>16</v>
      </c>
      <c r="F64" s="4" t="s">
        <v>155</v>
      </c>
      <c r="G64" s="5" t="s">
        <v>156</v>
      </c>
      <c r="H64" s="4" t="s">
        <v>157</v>
      </c>
      <c r="I64" s="4" t="s">
        <v>158</v>
      </c>
      <c r="J64" s="6">
        <v>200000000</v>
      </c>
      <c r="K64" s="6">
        <v>600000000</v>
      </c>
      <c r="L64" s="6">
        <v>700000000</v>
      </c>
      <c r="M64" s="6">
        <v>800000000</v>
      </c>
      <c r="N64" s="6">
        <f t="shared" si="0"/>
        <v>2300000000</v>
      </c>
      <c r="O64" s="4" t="s">
        <v>159</v>
      </c>
    </row>
    <row r="65" spans="1:15" ht="75" x14ac:dyDescent="0.25">
      <c r="A65" s="4">
        <f t="shared" si="1"/>
        <v>56</v>
      </c>
      <c r="B65" s="4" t="s">
        <v>152</v>
      </c>
      <c r="C65" s="4" t="s">
        <v>153</v>
      </c>
      <c r="D65" s="4" t="s">
        <v>154</v>
      </c>
      <c r="E65" s="4" t="s">
        <v>16</v>
      </c>
      <c r="F65" s="4" t="s">
        <v>155</v>
      </c>
      <c r="G65" s="5" t="s">
        <v>156</v>
      </c>
      <c r="H65" s="4" t="s">
        <v>157</v>
      </c>
      <c r="I65" s="4" t="s">
        <v>160</v>
      </c>
      <c r="J65" s="6">
        <v>200000000</v>
      </c>
      <c r="K65" s="6">
        <v>475000000</v>
      </c>
      <c r="L65" s="6">
        <v>550000000</v>
      </c>
      <c r="M65" s="6">
        <v>625000000</v>
      </c>
      <c r="N65" s="6">
        <f t="shared" si="0"/>
        <v>1850000000</v>
      </c>
      <c r="O65" s="4" t="s">
        <v>159</v>
      </c>
    </row>
    <row r="66" spans="1:15" ht="105" x14ac:dyDescent="0.25">
      <c r="A66" s="4">
        <f t="shared" si="1"/>
        <v>57</v>
      </c>
      <c r="B66" s="4" t="s">
        <v>152</v>
      </c>
      <c r="C66" s="4" t="s">
        <v>161</v>
      </c>
      <c r="D66" s="4" t="s">
        <v>162</v>
      </c>
      <c r="E66" s="4" t="s">
        <v>16</v>
      </c>
      <c r="F66" s="4" t="s">
        <v>163</v>
      </c>
      <c r="G66" s="5" t="s">
        <v>164</v>
      </c>
      <c r="H66" s="4" t="s">
        <v>165</v>
      </c>
      <c r="I66" s="4" t="s">
        <v>345</v>
      </c>
      <c r="J66" s="6">
        <v>62850000</v>
      </c>
      <c r="K66" s="6">
        <v>356150000</v>
      </c>
      <c r="L66" s="6"/>
      <c r="M66" s="6"/>
      <c r="N66" s="6">
        <f t="shared" si="0"/>
        <v>419000000</v>
      </c>
      <c r="O66" s="4" t="s">
        <v>166</v>
      </c>
    </row>
    <row r="67" spans="1:15" ht="60" x14ac:dyDescent="0.25">
      <c r="A67" s="4">
        <f t="shared" si="1"/>
        <v>58</v>
      </c>
      <c r="B67" s="4" t="s">
        <v>152</v>
      </c>
      <c r="C67" s="4" t="s">
        <v>161</v>
      </c>
      <c r="D67" s="4" t="s">
        <v>162</v>
      </c>
      <c r="E67" s="4" t="s">
        <v>16</v>
      </c>
      <c r="F67" s="4" t="s">
        <v>163</v>
      </c>
      <c r="G67" s="5" t="s">
        <v>164</v>
      </c>
      <c r="H67" s="4" t="s">
        <v>165</v>
      </c>
      <c r="I67" s="4" t="s">
        <v>346</v>
      </c>
      <c r="J67" s="6">
        <v>1950000</v>
      </c>
      <c r="K67" s="6">
        <v>11050000</v>
      </c>
      <c r="L67" s="6"/>
      <c r="M67" s="6"/>
      <c r="N67" s="6">
        <f t="shared" si="0"/>
        <v>13000000</v>
      </c>
      <c r="O67" s="4" t="s">
        <v>166</v>
      </c>
    </row>
    <row r="68" spans="1:15" ht="120" x14ac:dyDescent="0.25">
      <c r="A68" s="4">
        <f t="shared" si="1"/>
        <v>59</v>
      </c>
      <c r="B68" s="4" t="s">
        <v>152</v>
      </c>
      <c r="C68" s="4" t="s">
        <v>161</v>
      </c>
      <c r="D68" s="4" t="s">
        <v>162</v>
      </c>
      <c r="E68" s="4" t="s">
        <v>16</v>
      </c>
      <c r="F68" s="4" t="s">
        <v>163</v>
      </c>
      <c r="G68" s="5" t="s">
        <v>164</v>
      </c>
      <c r="H68" s="4" t="s">
        <v>165</v>
      </c>
      <c r="I68" s="4" t="s">
        <v>347</v>
      </c>
      <c r="J68" s="6">
        <v>2520000</v>
      </c>
      <c r="K68" s="6">
        <v>14280000</v>
      </c>
      <c r="L68" s="6"/>
      <c r="M68" s="6"/>
      <c r="N68" s="6">
        <f t="shared" si="0"/>
        <v>16800000</v>
      </c>
      <c r="O68" s="4" t="s">
        <v>166</v>
      </c>
    </row>
    <row r="69" spans="1:15" ht="105" x14ac:dyDescent="0.25">
      <c r="A69" s="4">
        <f t="shared" si="1"/>
        <v>60</v>
      </c>
      <c r="B69" s="4" t="s">
        <v>152</v>
      </c>
      <c r="C69" s="4" t="s">
        <v>161</v>
      </c>
      <c r="D69" s="4" t="s">
        <v>162</v>
      </c>
      <c r="E69" s="4" t="s">
        <v>16</v>
      </c>
      <c r="F69" s="4" t="s">
        <v>163</v>
      </c>
      <c r="G69" s="5" t="s">
        <v>164</v>
      </c>
      <c r="H69" s="4" t="s">
        <v>165</v>
      </c>
      <c r="I69" s="4" t="s">
        <v>348</v>
      </c>
      <c r="J69" s="6">
        <v>536790000</v>
      </c>
      <c r="K69" s="6">
        <v>3041810000</v>
      </c>
      <c r="L69" s="6"/>
      <c r="M69" s="6"/>
      <c r="N69" s="6">
        <f t="shared" si="0"/>
        <v>3578600000</v>
      </c>
      <c r="O69" s="4" t="s">
        <v>166</v>
      </c>
    </row>
    <row r="70" spans="1:15" ht="150" x14ac:dyDescent="0.25">
      <c r="A70" s="4">
        <f t="shared" si="1"/>
        <v>61</v>
      </c>
      <c r="B70" s="4" t="s">
        <v>152</v>
      </c>
      <c r="C70" s="4" t="s">
        <v>161</v>
      </c>
      <c r="D70" s="4" t="s">
        <v>162</v>
      </c>
      <c r="E70" s="4" t="s">
        <v>16</v>
      </c>
      <c r="F70" s="4" t="s">
        <v>163</v>
      </c>
      <c r="G70" s="5" t="s">
        <v>164</v>
      </c>
      <c r="H70" s="4" t="s">
        <v>165</v>
      </c>
      <c r="I70" s="4" t="s">
        <v>349</v>
      </c>
      <c r="J70" s="6">
        <v>32850000</v>
      </c>
      <c r="K70" s="6">
        <v>186150000</v>
      </c>
      <c r="L70" s="6"/>
      <c r="M70" s="6"/>
      <c r="N70" s="6">
        <f t="shared" si="0"/>
        <v>219000000</v>
      </c>
      <c r="O70" s="4" t="s">
        <v>166</v>
      </c>
    </row>
    <row r="71" spans="1:15" ht="75" x14ac:dyDescent="0.25">
      <c r="A71" s="4">
        <f t="shared" si="1"/>
        <v>62</v>
      </c>
      <c r="B71" s="4" t="s">
        <v>152</v>
      </c>
      <c r="C71" s="4" t="s">
        <v>161</v>
      </c>
      <c r="D71" s="4" t="s">
        <v>162</v>
      </c>
      <c r="E71" s="4" t="s">
        <v>16</v>
      </c>
      <c r="F71" s="4" t="s">
        <v>163</v>
      </c>
      <c r="G71" s="5" t="s">
        <v>164</v>
      </c>
      <c r="H71" s="4" t="s">
        <v>165</v>
      </c>
      <c r="I71" s="4" t="s">
        <v>350</v>
      </c>
      <c r="J71" s="6">
        <f>21600000</f>
        <v>21600000</v>
      </c>
      <c r="K71" s="6">
        <v>122400000</v>
      </c>
      <c r="L71" s="6"/>
      <c r="M71" s="6"/>
      <c r="N71" s="6">
        <f t="shared" si="0"/>
        <v>144000000</v>
      </c>
      <c r="O71" s="4" t="s">
        <v>166</v>
      </c>
    </row>
    <row r="72" spans="1:15" ht="105" x14ac:dyDescent="0.25">
      <c r="A72" s="4">
        <f t="shared" si="1"/>
        <v>63</v>
      </c>
      <c r="B72" s="4" t="s">
        <v>152</v>
      </c>
      <c r="C72" s="4" t="s">
        <v>161</v>
      </c>
      <c r="D72" s="4" t="s">
        <v>162</v>
      </c>
      <c r="E72" s="4" t="s">
        <v>16</v>
      </c>
      <c r="F72" s="4" t="s">
        <v>163</v>
      </c>
      <c r="G72" s="5" t="s">
        <v>164</v>
      </c>
      <c r="H72" s="4" t="s">
        <v>165</v>
      </c>
      <c r="I72" s="4" t="s">
        <v>351</v>
      </c>
      <c r="J72" s="6">
        <v>309825000</v>
      </c>
      <c r="K72" s="6">
        <v>1755675000</v>
      </c>
      <c r="L72" s="6"/>
      <c r="M72" s="6"/>
      <c r="N72" s="6">
        <f t="shared" si="0"/>
        <v>2065500000</v>
      </c>
      <c r="O72" s="4" t="s">
        <v>166</v>
      </c>
    </row>
    <row r="73" spans="1:15" ht="90" x14ac:dyDescent="0.25">
      <c r="A73" s="4">
        <f t="shared" si="1"/>
        <v>64</v>
      </c>
      <c r="B73" s="4" t="s">
        <v>152</v>
      </c>
      <c r="C73" s="4" t="s">
        <v>161</v>
      </c>
      <c r="D73" s="4" t="s">
        <v>162</v>
      </c>
      <c r="E73" s="4" t="s">
        <v>16</v>
      </c>
      <c r="F73" s="4" t="s">
        <v>163</v>
      </c>
      <c r="G73" s="5" t="s">
        <v>164</v>
      </c>
      <c r="H73" s="4" t="s">
        <v>165</v>
      </c>
      <c r="I73" s="4" t="s">
        <v>352</v>
      </c>
      <c r="J73" s="6">
        <v>1800000</v>
      </c>
      <c r="K73" s="6">
        <v>10200000</v>
      </c>
      <c r="L73" s="6"/>
      <c r="M73" s="6"/>
      <c r="N73" s="6">
        <f t="shared" si="0"/>
        <v>12000000</v>
      </c>
      <c r="O73" s="4" t="s">
        <v>166</v>
      </c>
    </row>
    <row r="74" spans="1:15" ht="75" x14ac:dyDescent="0.25">
      <c r="A74" s="4">
        <f t="shared" si="1"/>
        <v>65</v>
      </c>
      <c r="B74" s="4" t="s">
        <v>152</v>
      </c>
      <c r="C74" s="4" t="s">
        <v>161</v>
      </c>
      <c r="D74" s="4" t="s">
        <v>162</v>
      </c>
      <c r="E74" s="4" t="s">
        <v>16</v>
      </c>
      <c r="F74" s="4" t="s">
        <v>163</v>
      </c>
      <c r="G74" s="5" t="s">
        <v>164</v>
      </c>
      <c r="H74" s="4" t="s">
        <v>165</v>
      </c>
      <c r="I74" s="4" t="s">
        <v>167</v>
      </c>
      <c r="J74" s="6">
        <v>74250000</v>
      </c>
      <c r="K74" s="6">
        <v>420750000</v>
      </c>
      <c r="L74" s="6"/>
      <c r="M74" s="6"/>
      <c r="N74" s="6">
        <f t="shared" si="0"/>
        <v>495000000</v>
      </c>
      <c r="O74" s="4" t="s">
        <v>166</v>
      </c>
    </row>
    <row r="75" spans="1:15" ht="105" x14ac:dyDescent="0.25">
      <c r="A75" s="4">
        <f t="shared" si="1"/>
        <v>66</v>
      </c>
      <c r="B75" s="4" t="s">
        <v>152</v>
      </c>
      <c r="C75" s="4" t="s">
        <v>161</v>
      </c>
      <c r="D75" s="4" t="s">
        <v>162</v>
      </c>
      <c r="E75" s="4" t="s">
        <v>16</v>
      </c>
      <c r="F75" s="4" t="s">
        <v>163</v>
      </c>
      <c r="G75" s="5" t="s">
        <v>164</v>
      </c>
      <c r="H75" s="4" t="s">
        <v>165</v>
      </c>
      <c r="I75" s="4" t="s">
        <v>353</v>
      </c>
      <c r="J75" s="6">
        <v>225152458</v>
      </c>
      <c r="K75" s="6">
        <v>1006272240</v>
      </c>
      <c r="L75" s="6"/>
      <c r="M75" s="6"/>
      <c r="N75" s="6">
        <f t="shared" ref="N75:N138" si="2">SUM(J75:M75)</f>
        <v>1231424698</v>
      </c>
      <c r="O75" s="4" t="s">
        <v>166</v>
      </c>
    </row>
    <row r="76" spans="1:15" ht="120" x14ac:dyDescent="0.25">
      <c r="A76" s="4">
        <f t="shared" ref="A76:A139" si="3">+A75+1</f>
        <v>67</v>
      </c>
      <c r="B76" s="4" t="s">
        <v>152</v>
      </c>
      <c r="C76" s="4" t="s">
        <v>161</v>
      </c>
      <c r="D76" s="4" t="s">
        <v>162</v>
      </c>
      <c r="E76" s="4" t="s">
        <v>16</v>
      </c>
      <c r="F76" s="4" t="s">
        <v>163</v>
      </c>
      <c r="G76" s="5" t="s">
        <v>164</v>
      </c>
      <c r="H76" s="4" t="s">
        <v>165</v>
      </c>
      <c r="I76" s="4" t="s">
        <v>354</v>
      </c>
      <c r="J76" s="6">
        <v>265584439</v>
      </c>
      <c r="K76" s="6">
        <v>1235386799</v>
      </c>
      <c r="L76" s="6"/>
      <c r="M76" s="6"/>
      <c r="N76" s="6">
        <f t="shared" si="2"/>
        <v>1500971238</v>
      </c>
      <c r="O76" s="4" t="s">
        <v>166</v>
      </c>
    </row>
    <row r="77" spans="1:15" ht="120" x14ac:dyDescent="0.25">
      <c r="A77" s="4">
        <f t="shared" si="3"/>
        <v>68</v>
      </c>
      <c r="B77" s="4" t="s">
        <v>152</v>
      </c>
      <c r="C77" s="4" t="s">
        <v>161</v>
      </c>
      <c r="D77" s="4" t="s">
        <v>162</v>
      </c>
      <c r="E77" s="4" t="s">
        <v>16</v>
      </c>
      <c r="F77" s="4" t="s">
        <v>163</v>
      </c>
      <c r="G77" s="5" t="s">
        <v>164</v>
      </c>
      <c r="H77" s="4" t="s">
        <v>165</v>
      </c>
      <c r="I77" s="4" t="s">
        <v>355</v>
      </c>
      <c r="J77" s="6">
        <v>391280196</v>
      </c>
      <c r="K77" s="6">
        <v>1947662758</v>
      </c>
      <c r="L77" s="6"/>
      <c r="M77" s="6"/>
      <c r="N77" s="6">
        <f t="shared" si="2"/>
        <v>2338942954</v>
      </c>
      <c r="O77" s="4" t="s">
        <v>166</v>
      </c>
    </row>
    <row r="78" spans="1:15" ht="60" x14ac:dyDescent="0.25">
      <c r="A78" s="4">
        <f t="shared" si="3"/>
        <v>69</v>
      </c>
      <c r="B78" s="4" t="s">
        <v>152</v>
      </c>
      <c r="C78" s="4" t="s">
        <v>161</v>
      </c>
      <c r="D78" s="4" t="s">
        <v>162</v>
      </c>
      <c r="E78" s="4" t="s">
        <v>16</v>
      </c>
      <c r="F78" s="4" t="s">
        <v>163</v>
      </c>
      <c r="G78" s="5" t="s">
        <v>164</v>
      </c>
      <c r="H78" s="4" t="s">
        <v>165</v>
      </c>
      <c r="I78" s="4" t="s">
        <v>356</v>
      </c>
      <c r="J78" s="6">
        <v>129801021</v>
      </c>
      <c r="K78" s="6"/>
      <c r="L78" s="6"/>
      <c r="M78" s="6"/>
      <c r="N78" s="6">
        <f t="shared" si="2"/>
        <v>129801021</v>
      </c>
      <c r="O78" s="4" t="s">
        <v>166</v>
      </c>
    </row>
    <row r="79" spans="1:15" ht="45" x14ac:dyDescent="0.25">
      <c r="A79" s="4">
        <f t="shared" si="3"/>
        <v>70</v>
      </c>
      <c r="B79" s="4" t="s">
        <v>152</v>
      </c>
      <c r="C79" s="4" t="s">
        <v>161</v>
      </c>
      <c r="D79" s="4" t="s">
        <v>162</v>
      </c>
      <c r="E79" s="4" t="s">
        <v>16</v>
      </c>
      <c r="F79" s="4" t="s">
        <v>163</v>
      </c>
      <c r="G79" s="5" t="s">
        <v>164</v>
      </c>
      <c r="H79" s="4" t="s">
        <v>165</v>
      </c>
      <c r="I79" s="4" t="s">
        <v>357</v>
      </c>
      <c r="J79" s="6">
        <v>224936225</v>
      </c>
      <c r="K79" s="6"/>
      <c r="L79" s="6"/>
      <c r="M79" s="6"/>
      <c r="N79" s="6">
        <f t="shared" si="2"/>
        <v>224936225</v>
      </c>
      <c r="O79" s="4" t="s">
        <v>166</v>
      </c>
    </row>
    <row r="80" spans="1:15" ht="45" x14ac:dyDescent="0.25">
      <c r="A80" s="4">
        <f t="shared" si="3"/>
        <v>71</v>
      </c>
      <c r="B80" s="4" t="s">
        <v>152</v>
      </c>
      <c r="C80" s="4" t="s">
        <v>161</v>
      </c>
      <c r="D80" s="4" t="s">
        <v>162</v>
      </c>
      <c r="E80" s="4" t="s">
        <v>16</v>
      </c>
      <c r="F80" s="4" t="s">
        <v>163</v>
      </c>
      <c r="G80" s="5" t="s">
        <v>164</v>
      </c>
      <c r="H80" s="4" t="s">
        <v>165</v>
      </c>
      <c r="I80" s="4" t="s">
        <v>358</v>
      </c>
      <c r="J80" s="6">
        <v>248871978</v>
      </c>
      <c r="K80" s="6"/>
      <c r="L80" s="6"/>
      <c r="M80" s="6"/>
      <c r="N80" s="6">
        <f t="shared" si="2"/>
        <v>248871978</v>
      </c>
      <c r="O80" s="4" t="s">
        <v>166</v>
      </c>
    </row>
    <row r="81" spans="1:15" ht="45" x14ac:dyDescent="0.25">
      <c r="A81" s="4">
        <f t="shared" si="3"/>
        <v>72</v>
      </c>
      <c r="B81" s="4" t="s">
        <v>152</v>
      </c>
      <c r="C81" s="4" t="s">
        <v>161</v>
      </c>
      <c r="D81" s="4" t="s">
        <v>162</v>
      </c>
      <c r="E81" s="4" t="s">
        <v>16</v>
      </c>
      <c r="F81" s="4" t="s">
        <v>163</v>
      </c>
      <c r="G81" s="5" t="s">
        <v>164</v>
      </c>
      <c r="H81" s="4" t="s">
        <v>165</v>
      </c>
      <c r="I81" s="4" t="s">
        <v>359</v>
      </c>
      <c r="J81" s="6">
        <v>50000000</v>
      </c>
      <c r="K81" s="6"/>
      <c r="L81" s="6"/>
      <c r="M81" s="6"/>
      <c r="N81" s="6">
        <f t="shared" si="2"/>
        <v>50000000</v>
      </c>
      <c r="O81" s="4" t="s">
        <v>166</v>
      </c>
    </row>
    <row r="82" spans="1:15" ht="45" x14ac:dyDescent="0.25">
      <c r="A82" s="4">
        <f t="shared" si="3"/>
        <v>73</v>
      </c>
      <c r="B82" s="4" t="s">
        <v>152</v>
      </c>
      <c r="C82" s="4" t="s">
        <v>161</v>
      </c>
      <c r="D82" s="4" t="s">
        <v>162</v>
      </c>
      <c r="E82" s="4" t="s">
        <v>16</v>
      </c>
      <c r="F82" s="4" t="s">
        <v>163</v>
      </c>
      <c r="G82" s="5" t="s">
        <v>164</v>
      </c>
      <c r="H82" s="4" t="s">
        <v>165</v>
      </c>
      <c r="I82" s="4" t="s">
        <v>360</v>
      </c>
      <c r="J82" s="6">
        <v>106896914</v>
      </c>
      <c r="K82" s="6"/>
      <c r="L82" s="6"/>
      <c r="M82" s="6"/>
      <c r="N82" s="6">
        <f t="shared" si="2"/>
        <v>106896914</v>
      </c>
      <c r="O82" s="4" t="s">
        <v>166</v>
      </c>
    </row>
    <row r="83" spans="1:15" ht="45" x14ac:dyDescent="0.25">
      <c r="A83" s="4">
        <f t="shared" si="3"/>
        <v>74</v>
      </c>
      <c r="B83" s="4" t="s">
        <v>152</v>
      </c>
      <c r="C83" s="4" t="s">
        <v>161</v>
      </c>
      <c r="D83" s="4" t="s">
        <v>162</v>
      </c>
      <c r="E83" s="4" t="s">
        <v>16</v>
      </c>
      <c r="F83" s="4" t="s">
        <v>163</v>
      </c>
      <c r="G83" s="5" t="s">
        <v>164</v>
      </c>
      <c r="H83" s="4" t="s">
        <v>165</v>
      </c>
      <c r="I83" s="4" t="s">
        <v>361</v>
      </c>
      <c r="J83" s="6">
        <v>788495916</v>
      </c>
      <c r="K83" s="6"/>
      <c r="L83" s="6">
        <f>SUBTOTAL(9,L79:L82)</f>
        <v>0</v>
      </c>
      <c r="M83" s="6">
        <f>SUBTOTAL(9,M79:M82)</f>
        <v>0</v>
      </c>
      <c r="N83" s="6">
        <f t="shared" si="2"/>
        <v>788495916</v>
      </c>
      <c r="O83" s="4" t="s">
        <v>166</v>
      </c>
    </row>
    <row r="84" spans="1:15" ht="45" x14ac:dyDescent="0.25">
      <c r="A84" s="4">
        <f t="shared" si="3"/>
        <v>75</v>
      </c>
      <c r="B84" s="4" t="s">
        <v>152</v>
      </c>
      <c r="C84" s="4" t="s">
        <v>161</v>
      </c>
      <c r="D84" s="4" t="s">
        <v>162</v>
      </c>
      <c r="E84" s="4" t="s">
        <v>16</v>
      </c>
      <c r="F84" s="4" t="s">
        <v>163</v>
      </c>
      <c r="G84" s="5" t="s">
        <v>164</v>
      </c>
      <c r="H84" s="4" t="s">
        <v>165</v>
      </c>
      <c r="I84" s="4" t="s">
        <v>362</v>
      </c>
      <c r="J84" s="6">
        <v>361420898</v>
      </c>
      <c r="K84" s="6"/>
      <c r="L84" s="6"/>
      <c r="M84" s="6"/>
      <c r="N84" s="6">
        <f t="shared" si="2"/>
        <v>361420898</v>
      </c>
      <c r="O84" s="4" t="s">
        <v>166</v>
      </c>
    </row>
    <row r="85" spans="1:15" ht="45" x14ac:dyDescent="0.25">
      <c r="A85" s="4">
        <f t="shared" si="3"/>
        <v>76</v>
      </c>
      <c r="B85" s="4" t="s">
        <v>152</v>
      </c>
      <c r="C85" s="4" t="s">
        <v>161</v>
      </c>
      <c r="D85" s="4" t="s">
        <v>162</v>
      </c>
      <c r="E85" s="4" t="s">
        <v>16</v>
      </c>
      <c r="F85" s="4" t="s">
        <v>163</v>
      </c>
      <c r="G85" s="5" t="s">
        <v>164</v>
      </c>
      <c r="H85" s="4" t="s">
        <v>165</v>
      </c>
      <c r="I85" s="4" t="s">
        <v>363</v>
      </c>
      <c r="J85" s="6">
        <v>247838969</v>
      </c>
      <c r="K85" s="6"/>
      <c r="L85" s="6"/>
      <c r="M85" s="6"/>
      <c r="N85" s="6">
        <f t="shared" si="2"/>
        <v>247838969</v>
      </c>
      <c r="O85" s="4" t="s">
        <v>166</v>
      </c>
    </row>
    <row r="86" spans="1:15" ht="45" x14ac:dyDescent="0.25">
      <c r="A86" s="4">
        <f t="shared" si="3"/>
        <v>77</v>
      </c>
      <c r="B86" s="4" t="s">
        <v>152</v>
      </c>
      <c r="C86" s="4" t="s">
        <v>161</v>
      </c>
      <c r="D86" s="4" t="s">
        <v>162</v>
      </c>
      <c r="E86" s="4" t="s">
        <v>16</v>
      </c>
      <c r="F86" s="4" t="s">
        <v>163</v>
      </c>
      <c r="G86" s="5" t="s">
        <v>164</v>
      </c>
      <c r="H86" s="4" t="s">
        <v>165</v>
      </c>
      <c r="I86" s="4" t="s">
        <v>364</v>
      </c>
      <c r="J86" s="6">
        <v>372180445</v>
      </c>
      <c r="K86" s="6"/>
      <c r="L86" s="6"/>
      <c r="M86" s="6"/>
      <c r="N86" s="6">
        <f t="shared" si="2"/>
        <v>372180445</v>
      </c>
      <c r="O86" s="4" t="s">
        <v>166</v>
      </c>
    </row>
    <row r="87" spans="1:15" ht="45" x14ac:dyDescent="0.25">
      <c r="A87" s="4">
        <f t="shared" si="3"/>
        <v>78</v>
      </c>
      <c r="B87" s="4" t="s">
        <v>152</v>
      </c>
      <c r="C87" s="4" t="s">
        <v>161</v>
      </c>
      <c r="D87" s="4" t="s">
        <v>162</v>
      </c>
      <c r="E87" s="4" t="s">
        <v>16</v>
      </c>
      <c r="F87" s="4" t="s">
        <v>163</v>
      </c>
      <c r="G87" s="5" t="s">
        <v>164</v>
      </c>
      <c r="H87" s="4" t="s">
        <v>165</v>
      </c>
      <c r="I87" s="4" t="s">
        <v>365</v>
      </c>
      <c r="J87" s="6">
        <v>404603573</v>
      </c>
      <c r="K87" s="6"/>
      <c r="L87" s="6"/>
      <c r="M87" s="6"/>
      <c r="N87" s="6">
        <f t="shared" si="2"/>
        <v>404603573</v>
      </c>
      <c r="O87" s="4" t="s">
        <v>166</v>
      </c>
    </row>
    <row r="88" spans="1:15" ht="45" x14ac:dyDescent="0.25">
      <c r="A88" s="4">
        <f t="shared" si="3"/>
        <v>79</v>
      </c>
      <c r="B88" s="4" t="s">
        <v>152</v>
      </c>
      <c r="C88" s="4" t="s">
        <v>161</v>
      </c>
      <c r="D88" s="4" t="s">
        <v>162</v>
      </c>
      <c r="E88" s="4" t="s">
        <v>16</v>
      </c>
      <c r="F88" s="4" t="s">
        <v>163</v>
      </c>
      <c r="G88" s="5" t="s">
        <v>164</v>
      </c>
      <c r="H88" s="4" t="s">
        <v>165</v>
      </c>
      <c r="I88" s="4" t="s">
        <v>366</v>
      </c>
      <c r="J88" s="6">
        <v>248049671</v>
      </c>
      <c r="K88" s="6"/>
      <c r="L88" s="6"/>
      <c r="M88" s="6"/>
      <c r="N88" s="6">
        <f t="shared" si="2"/>
        <v>248049671</v>
      </c>
      <c r="O88" s="4" t="s">
        <v>166</v>
      </c>
    </row>
    <row r="89" spans="1:15" ht="45" x14ac:dyDescent="0.25">
      <c r="A89" s="4">
        <f t="shared" si="3"/>
        <v>80</v>
      </c>
      <c r="B89" s="4" t="s">
        <v>152</v>
      </c>
      <c r="C89" s="4" t="s">
        <v>161</v>
      </c>
      <c r="D89" s="4" t="s">
        <v>162</v>
      </c>
      <c r="E89" s="4" t="s">
        <v>16</v>
      </c>
      <c r="F89" s="4" t="s">
        <v>163</v>
      </c>
      <c r="G89" s="5" t="s">
        <v>164</v>
      </c>
      <c r="H89" s="4" t="s">
        <v>165</v>
      </c>
      <c r="I89" s="4" t="s">
        <v>367</v>
      </c>
      <c r="J89" s="6">
        <v>252385800</v>
      </c>
      <c r="K89" s="6"/>
      <c r="L89" s="6"/>
      <c r="M89" s="6"/>
      <c r="N89" s="6">
        <f t="shared" si="2"/>
        <v>252385800</v>
      </c>
      <c r="O89" s="4" t="s">
        <v>166</v>
      </c>
    </row>
    <row r="90" spans="1:15" ht="45" x14ac:dyDescent="0.25">
      <c r="A90" s="4">
        <f t="shared" si="3"/>
        <v>81</v>
      </c>
      <c r="B90" s="4" t="s">
        <v>152</v>
      </c>
      <c r="C90" s="4" t="s">
        <v>161</v>
      </c>
      <c r="D90" s="4" t="s">
        <v>162</v>
      </c>
      <c r="E90" s="4" t="s">
        <v>16</v>
      </c>
      <c r="F90" s="4" t="s">
        <v>163</v>
      </c>
      <c r="G90" s="5" t="s">
        <v>164</v>
      </c>
      <c r="H90" s="4" t="s">
        <v>165</v>
      </c>
      <c r="I90" s="4" t="s">
        <v>368</v>
      </c>
      <c r="J90" s="6">
        <v>343228387</v>
      </c>
      <c r="K90" s="6"/>
      <c r="L90" s="6"/>
      <c r="M90" s="6"/>
      <c r="N90" s="6">
        <f t="shared" si="2"/>
        <v>343228387</v>
      </c>
      <c r="O90" s="4" t="s">
        <v>166</v>
      </c>
    </row>
    <row r="91" spans="1:15" ht="45" x14ac:dyDescent="0.25">
      <c r="A91" s="4">
        <f t="shared" si="3"/>
        <v>82</v>
      </c>
      <c r="B91" s="4" t="s">
        <v>152</v>
      </c>
      <c r="C91" s="4" t="s">
        <v>161</v>
      </c>
      <c r="D91" s="4" t="s">
        <v>162</v>
      </c>
      <c r="E91" s="4" t="s">
        <v>16</v>
      </c>
      <c r="F91" s="4" t="s">
        <v>163</v>
      </c>
      <c r="G91" s="5" t="s">
        <v>164</v>
      </c>
      <c r="H91" s="4" t="s">
        <v>165</v>
      </c>
      <c r="I91" s="4" t="s">
        <v>369</v>
      </c>
      <c r="J91" s="6">
        <v>197783976</v>
      </c>
      <c r="K91" s="6"/>
      <c r="L91" s="6"/>
      <c r="M91" s="6"/>
      <c r="N91" s="6">
        <f t="shared" si="2"/>
        <v>197783976</v>
      </c>
      <c r="O91" s="4" t="s">
        <v>166</v>
      </c>
    </row>
    <row r="92" spans="1:15" ht="45" x14ac:dyDescent="0.25">
      <c r="A92" s="4">
        <f t="shared" si="3"/>
        <v>83</v>
      </c>
      <c r="B92" s="4" t="s">
        <v>152</v>
      </c>
      <c r="C92" s="4" t="s">
        <v>161</v>
      </c>
      <c r="D92" s="4" t="s">
        <v>162</v>
      </c>
      <c r="E92" s="4" t="s">
        <v>16</v>
      </c>
      <c r="F92" s="4" t="s">
        <v>163</v>
      </c>
      <c r="G92" s="5" t="s">
        <v>164</v>
      </c>
      <c r="H92" s="4" t="s">
        <v>165</v>
      </c>
      <c r="I92" s="4" t="s">
        <v>370</v>
      </c>
      <c r="J92" s="6">
        <v>162478518</v>
      </c>
      <c r="K92" s="6"/>
      <c r="L92" s="6"/>
      <c r="M92" s="6"/>
      <c r="N92" s="6">
        <f t="shared" si="2"/>
        <v>162478518</v>
      </c>
      <c r="O92" s="4" t="s">
        <v>166</v>
      </c>
    </row>
    <row r="93" spans="1:15" ht="45" x14ac:dyDescent="0.25">
      <c r="A93" s="4">
        <f t="shared" si="3"/>
        <v>84</v>
      </c>
      <c r="B93" s="4" t="s">
        <v>152</v>
      </c>
      <c r="C93" s="4" t="s">
        <v>161</v>
      </c>
      <c r="D93" s="4" t="s">
        <v>162</v>
      </c>
      <c r="E93" s="4" t="s">
        <v>16</v>
      </c>
      <c r="F93" s="4" t="s">
        <v>163</v>
      </c>
      <c r="G93" s="5" t="s">
        <v>164</v>
      </c>
      <c r="H93" s="4" t="s">
        <v>165</v>
      </c>
      <c r="I93" s="4" t="s">
        <v>371</v>
      </c>
      <c r="J93" s="6">
        <v>250266896</v>
      </c>
      <c r="K93" s="6"/>
      <c r="L93" s="6"/>
      <c r="M93" s="6"/>
      <c r="N93" s="6">
        <f t="shared" si="2"/>
        <v>250266896</v>
      </c>
      <c r="O93" s="4" t="s">
        <v>166</v>
      </c>
    </row>
    <row r="94" spans="1:15" ht="45" x14ac:dyDescent="0.25">
      <c r="A94" s="4">
        <f t="shared" si="3"/>
        <v>85</v>
      </c>
      <c r="B94" s="4" t="s">
        <v>152</v>
      </c>
      <c r="C94" s="4" t="s">
        <v>161</v>
      </c>
      <c r="D94" s="4" t="s">
        <v>162</v>
      </c>
      <c r="E94" s="4" t="s">
        <v>16</v>
      </c>
      <c r="F94" s="4" t="s">
        <v>163</v>
      </c>
      <c r="G94" s="5" t="s">
        <v>164</v>
      </c>
      <c r="H94" s="4" t="s">
        <v>165</v>
      </c>
      <c r="I94" s="4" t="s">
        <v>372</v>
      </c>
      <c r="J94" s="6">
        <v>408022961</v>
      </c>
      <c r="K94" s="6"/>
      <c r="L94" s="6"/>
      <c r="M94" s="6"/>
      <c r="N94" s="6">
        <f t="shared" si="2"/>
        <v>408022961</v>
      </c>
      <c r="O94" s="4" t="s">
        <v>166</v>
      </c>
    </row>
    <row r="95" spans="1:15" ht="45" x14ac:dyDescent="0.25">
      <c r="A95" s="4">
        <f t="shared" si="3"/>
        <v>86</v>
      </c>
      <c r="B95" s="4" t="s">
        <v>152</v>
      </c>
      <c r="C95" s="4" t="s">
        <v>161</v>
      </c>
      <c r="D95" s="4" t="s">
        <v>162</v>
      </c>
      <c r="E95" s="4" t="s">
        <v>16</v>
      </c>
      <c r="F95" s="4" t="s">
        <v>163</v>
      </c>
      <c r="G95" s="5" t="s">
        <v>164</v>
      </c>
      <c r="H95" s="4" t="s">
        <v>165</v>
      </c>
      <c r="I95" s="4" t="s">
        <v>373</v>
      </c>
      <c r="J95" s="6">
        <v>82259071</v>
      </c>
      <c r="K95" s="6"/>
      <c r="L95" s="6"/>
      <c r="M95" s="6"/>
      <c r="N95" s="6">
        <f t="shared" si="2"/>
        <v>82259071</v>
      </c>
      <c r="O95" s="4" t="s">
        <v>166</v>
      </c>
    </row>
    <row r="96" spans="1:15" ht="60" x14ac:dyDescent="0.25">
      <c r="A96" s="4">
        <f t="shared" si="3"/>
        <v>87</v>
      </c>
      <c r="B96" s="4" t="s">
        <v>152</v>
      </c>
      <c r="C96" s="4" t="s">
        <v>161</v>
      </c>
      <c r="D96" s="4" t="s">
        <v>162</v>
      </c>
      <c r="E96" s="4" t="s">
        <v>16</v>
      </c>
      <c r="F96" s="4" t="s">
        <v>163</v>
      </c>
      <c r="G96" s="5" t="s">
        <v>164</v>
      </c>
      <c r="H96" s="4" t="s">
        <v>165</v>
      </c>
      <c r="I96" s="4" t="s">
        <v>374</v>
      </c>
      <c r="J96" s="6">
        <v>78865771</v>
      </c>
      <c r="K96" s="6"/>
      <c r="L96" s="6"/>
      <c r="M96" s="6"/>
      <c r="N96" s="6">
        <f t="shared" si="2"/>
        <v>78865771</v>
      </c>
      <c r="O96" s="4" t="s">
        <v>166</v>
      </c>
    </row>
    <row r="97" spans="1:15" ht="45" x14ac:dyDescent="0.25">
      <c r="A97" s="4">
        <f t="shared" si="3"/>
        <v>88</v>
      </c>
      <c r="B97" s="4" t="s">
        <v>152</v>
      </c>
      <c r="C97" s="4" t="s">
        <v>161</v>
      </c>
      <c r="D97" s="4" t="s">
        <v>162</v>
      </c>
      <c r="E97" s="4" t="s">
        <v>16</v>
      </c>
      <c r="F97" s="4" t="s">
        <v>163</v>
      </c>
      <c r="G97" s="5" t="s">
        <v>164</v>
      </c>
      <c r="H97" s="4" t="s">
        <v>165</v>
      </c>
      <c r="I97" s="4" t="s">
        <v>375</v>
      </c>
      <c r="J97" s="6">
        <v>133037481</v>
      </c>
      <c r="K97" s="6"/>
      <c r="L97" s="6"/>
      <c r="M97" s="6"/>
      <c r="N97" s="6">
        <f t="shared" si="2"/>
        <v>133037481</v>
      </c>
      <c r="O97" s="4" t="s">
        <v>166</v>
      </c>
    </row>
    <row r="98" spans="1:15" ht="45" x14ac:dyDescent="0.25">
      <c r="A98" s="4">
        <f t="shared" si="3"/>
        <v>89</v>
      </c>
      <c r="B98" s="4" t="s">
        <v>152</v>
      </c>
      <c r="C98" s="4" t="s">
        <v>161</v>
      </c>
      <c r="D98" s="4" t="s">
        <v>162</v>
      </c>
      <c r="E98" s="4" t="s">
        <v>16</v>
      </c>
      <c r="F98" s="4" t="s">
        <v>163</v>
      </c>
      <c r="G98" s="5" t="s">
        <v>164</v>
      </c>
      <c r="H98" s="4" t="s">
        <v>165</v>
      </c>
      <c r="I98" s="4" t="s">
        <v>376</v>
      </c>
      <c r="J98" s="6">
        <v>150972662</v>
      </c>
      <c r="K98" s="6"/>
      <c r="L98" s="6"/>
      <c r="M98" s="6"/>
      <c r="N98" s="6">
        <f t="shared" si="2"/>
        <v>150972662</v>
      </c>
      <c r="O98" s="4" t="s">
        <v>166</v>
      </c>
    </row>
    <row r="99" spans="1:15" ht="45" x14ac:dyDescent="0.25">
      <c r="A99" s="4">
        <f t="shared" si="3"/>
        <v>90</v>
      </c>
      <c r="B99" s="4" t="s">
        <v>152</v>
      </c>
      <c r="C99" s="4" t="s">
        <v>161</v>
      </c>
      <c r="D99" s="4" t="s">
        <v>162</v>
      </c>
      <c r="E99" s="4" t="s">
        <v>16</v>
      </c>
      <c r="F99" s="4" t="s">
        <v>163</v>
      </c>
      <c r="G99" s="5" t="s">
        <v>164</v>
      </c>
      <c r="H99" s="4" t="s">
        <v>165</v>
      </c>
      <c r="I99" s="4" t="s">
        <v>377</v>
      </c>
      <c r="J99" s="6">
        <v>150052706</v>
      </c>
      <c r="K99" s="6"/>
      <c r="L99" s="6"/>
      <c r="M99" s="6"/>
      <c r="N99" s="6">
        <f t="shared" si="2"/>
        <v>150052706</v>
      </c>
      <c r="O99" s="4" t="s">
        <v>166</v>
      </c>
    </row>
    <row r="100" spans="1:15" ht="45" x14ac:dyDescent="0.25">
      <c r="A100" s="4">
        <f t="shared" si="3"/>
        <v>91</v>
      </c>
      <c r="B100" s="4" t="s">
        <v>152</v>
      </c>
      <c r="C100" s="4" t="s">
        <v>161</v>
      </c>
      <c r="D100" s="4" t="s">
        <v>162</v>
      </c>
      <c r="E100" s="4" t="s">
        <v>16</v>
      </c>
      <c r="F100" s="4" t="s">
        <v>163</v>
      </c>
      <c r="G100" s="5" t="s">
        <v>164</v>
      </c>
      <c r="H100" s="4" t="s">
        <v>165</v>
      </c>
      <c r="I100" s="4" t="s">
        <v>378</v>
      </c>
      <c r="J100" s="6">
        <v>149266305</v>
      </c>
      <c r="K100" s="6"/>
      <c r="L100" s="6"/>
      <c r="M100" s="6"/>
      <c r="N100" s="6">
        <f t="shared" si="2"/>
        <v>149266305</v>
      </c>
      <c r="O100" s="4" t="s">
        <v>166</v>
      </c>
    </row>
    <row r="101" spans="1:15" ht="60" x14ac:dyDescent="0.25">
      <c r="A101" s="4">
        <f t="shared" si="3"/>
        <v>92</v>
      </c>
      <c r="B101" s="4" t="s">
        <v>152</v>
      </c>
      <c r="C101" s="4" t="s">
        <v>161</v>
      </c>
      <c r="D101" s="4" t="s">
        <v>162</v>
      </c>
      <c r="E101" s="4" t="s">
        <v>16</v>
      </c>
      <c r="F101" s="4" t="s">
        <v>163</v>
      </c>
      <c r="G101" s="5" t="s">
        <v>164</v>
      </c>
      <c r="H101" s="4" t="s">
        <v>165</v>
      </c>
      <c r="I101" s="4" t="s">
        <v>379</v>
      </c>
      <c r="J101" s="6">
        <v>135431992</v>
      </c>
      <c r="K101" s="6"/>
      <c r="L101" s="6"/>
      <c r="M101" s="6"/>
      <c r="N101" s="6">
        <f t="shared" si="2"/>
        <v>135431992</v>
      </c>
      <c r="O101" s="4" t="s">
        <v>166</v>
      </c>
    </row>
    <row r="102" spans="1:15" ht="45" x14ac:dyDescent="0.25">
      <c r="A102" s="4">
        <f t="shared" si="3"/>
        <v>93</v>
      </c>
      <c r="B102" s="4" t="s">
        <v>152</v>
      </c>
      <c r="C102" s="4" t="s">
        <v>161</v>
      </c>
      <c r="D102" s="4" t="s">
        <v>162</v>
      </c>
      <c r="E102" s="4" t="s">
        <v>16</v>
      </c>
      <c r="F102" s="4" t="s">
        <v>163</v>
      </c>
      <c r="G102" s="5" t="s">
        <v>164</v>
      </c>
      <c r="H102" s="4" t="s">
        <v>165</v>
      </c>
      <c r="I102" s="4" t="s">
        <v>380</v>
      </c>
      <c r="J102" s="6">
        <v>200001545</v>
      </c>
      <c r="K102" s="6"/>
      <c r="L102" s="6"/>
      <c r="M102" s="6"/>
      <c r="N102" s="6">
        <f t="shared" si="2"/>
        <v>200001545</v>
      </c>
      <c r="O102" s="4" t="s">
        <v>166</v>
      </c>
    </row>
    <row r="103" spans="1:15" ht="45" x14ac:dyDescent="0.25">
      <c r="A103" s="4">
        <f t="shared" si="3"/>
        <v>94</v>
      </c>
      <c r="B103" s="4" t="s">
        <v>152</v>
      </c>
      <c r="C103" s="4" t="s">
        <v>161</v>
      </c>
      <c r="D103" s="4" t="s">
        <v>162</v>
      </c>
      <c r="E103" s="4" t="s">
        <v>16</v>
      </c>
      <c r="F103" s="4" t="s">
        <v>163</v>
      </c>
      <c r="G103" s="5" t="s">
        <v>164</v>
      </c>
      <c r="H103" s="4" t="s">
        <v>165</v>
      </c>
      <c r="I103" s="4" t="s">
        <v>381</v>
      </c>
      <c r="J103" s="6">
        <v>63691460</v>
      </c>
      <c r="K103" s="6"/>
      <c r="L103" s="6"/>
      <c r="M103" s="6"/>
      <c r="N103" s="6">
        <f t="shared" si="2"/>
        <v>63691460</v>
      </c>
      <c r="O103" s="4" t="s">
        <v>166</v>
      </c>
    </row>
    <row r="104" spans="1:15" ht="45" x14ac:dyDescent="0.25">
      <c r="A104" s="4">
        <f t="shared" si="3"/>
        <v>95</v>
      </c>
      <c r="B104" s="4" t="s">
        <v>152</v>
      </c>
      <c r="C104" s="4" t="s">
        <v>161</v>
      </c>
      <c r="D104" s="4" t="s">
        <v>162</v>
      </c>
      <c r="E104" s="4" t="s">
        <v>16</v>
      </c>
      <c r="F104" s="4" t="s">
        <v>163</v>
      </c>
      <c r="G104" s="5" t="s">
        <v>164</v>
      </c>
      <c r="H104" s="4" t="s">
        <v>165</v>
      </c>
      <c r="I104" s="4" t="s">
        <v>382</v>
      </c>
      <c r="J104" s="6">
        <v>24805230</v>
      </c>
      <c r="K104" s="6"/>
      <c r="L104" s="6"/>
      <c r="M104" s="6"/>
      <c r="N104" s="6">
        <f t="shared" si="2"/>
        <v>24805230</v>
      </c>
      <c r="O104" s="4" t="s">
        <v>166</v>
      </c>
    </row>
    <row r="105" spans="1:15" ht="150" x14ac:dyDescent="0.25">
      <c r="A105" s="4">
        <f t="shared" si="3"/>
        <v>96</v>
      </c>
      <c r="B105" s="4" t="s">
        <v>152</v>
      </c>
      <c r="C105" s="4" t="s">
        <v>161</v>
      </c>
      <c r="D105" s="4" t="s">
        <v>162</v>
      </c>
      <c r="E105" s="4" t="s">
        <v>16</v>
      </c>
      <c r="F105" s="4" t="s">
        <v>163</v>
      </c>
      <c r="G105" s="5" t="s">
        <v>164</v>
      </c>
      <c r="H105" s="4" t="s">
        <v>165</v>
      </c>
      <c r="I105" s="4" t="s">
        <v>383</v>
      </c>
      <c r="J105" s="6">
        <v>60000000</v>
      </c>
      <c r="K105" s="6"/>
      <c r="L105" s="6"/>
      <c r="M105" s="6"/>
      <c r="N105" s="6">
        <f t="shared" si="2"/>
        <v>60000000</v>
      </c>
      <c r="O105" s="4" t="s">
        <v>166</v>
      </c>
    </row>
    <row r="106" spans="1:15" ht="120" x14ac:dyDescent="0.25">
      <c r="A106" s="4">
        <f t="shared" si="3"/>
        <v>97</v>
      </c>
      <c r="B106" s="4" t="s">
        <v>152</v>
      </c>
      <c r="C106" s="4" t="s">
        <v>161</v>
      </c>
      <c r="D106" s="4" t="s">
        <v>162</v>
      </c>
      <c r="E106" s="4" t="s">
        <v>16</v>
      </c>
      <c r="F106" s="4" t="s">
        <v>163</v>
      </c>
      <c r="G106" s="5" t="s">
        <v>164</v>
      </c>
      <c r="H106" s="4" t="s">
        <v>165</v>
      </c>
      <c r="I106" s="4" t="s">
        <v>384</v>
      </c>
      <c r="J106" s="6">
        <v>48000000</v>
      </c>
      <c r="K106" s="6"/>
      <c r="L106" s="6"/>
      <c r="M106" s="6"/>
      <c r="N106" s="6">
        <f t="shared" si="2"/>
        <v>48000000</v>
      </c>
      <c r="O106" s="4" t="s">
        <v>166</v>
      </c>
    </row>
    <row r="107" spans="1:15" ht="45" x14ac:dyDescent="0.25">
      <c r="A107" s="4">
        <f t="shared" si="3"/>
        <v>98</v>
      </c>
      <c r="B107" s="4" t="s">
        <v>152</v>
      </c>
      <c r="C107" s="4" t="s">
        <v>161</v>
      </c>
      <c r="D107" s="4" t="s">
        <v>162</v>
      </c>
      <c r="E107" s="4" t="s">
        <v>16</v>
      </c>
      <c r="F107" s="4" t="s">
        <v>163</v>
      </c>
      <c r="G107" s="5" t="s">
        <v>164</v>
      </c>
      <c r="H107" s="4" t="s">
        <v>165</v>
      </c>
      <c r="I107" s="4" t="s">
        <v>385</v>
      </c>
      <c r="J107" s="6">
        <v>83731931</v>
      </c>
      <c r="K107" s="6"/>
      <c r="L107" s="6"/>
      <c r="M107" s="6"/>
      <c r="N107" s="6">
        <f t="shared" si="2"/>
        <v>83731931</v>
      </c>
      <c r="O107" s="4" t="s">
        <v>166</v>
      </c>
    </row>
    <row r="108" spans="1:15" ht="75" x14ac:dyDescent="0.25">
      <c r="A108" s="4">
        <f t="shared" si="3"/>
        <v>99</v>
      </c>
      <c r="B108" s="4" t="s">
        <v>152</v>
      </c>
      <c r="C108" s="4" t="s">
        <v>161</v>
      </c>
      <c r="D108" s="4" t="s">
        <v>162</v>
      </c>
      <c r="E108" s="4" t="s">
        <v>16</v>
      </c>
      <c r="F108" s="4" t="s">
        <v>163</v>
      </c>
      <c r="G108" s="5" t="s">
        <v>164</v>
      </c>
      <c r="H108" s="4" t="s">
        <v>165</v>
      </c>
      <c r="I108" s="4" t="s">
        <v>386</v>
      </c>
      <c r="J108" s="6">
        <v>297750253</v>
      </c>
      <c r="K108" s="6"/>
      <c r="L108" s="6"/>
      <c r="M108" s="6"/>
      <c r="N108" s="6">
        <f t="shared" si="2"/>
        <v>297750253</v>
      </c>
      <c r="O108" s="4" t="s">
        <v>166</v>
      </c>
    </row>
    <row r="109" spans="1:15" ht="45" x14ac:dyDescent="0.25">
      <c r="A109" s="4">
        <f t="shared" si="3"/>
        <v>100</v>
      </c>
      <c r="B109" s="4" t="s">
        <v>152</v>
      </c>
      <c r="C109" s="4" t="s">
        <v>161</v>
      </c>
      <c r="D109" s="4" t="s">
        <v>162</v>
      </c>
      <c r="E109" s="4" t="s">
        <v>16</v>
      </c>
      <c r="F109" s="4" t="s">
        <v>163</v>
      </c>
      <c r="G109" s="5" t="s">
        <v>164</v>
      </c>
      <c r="H109" s="4" t="s">
        <v>165</v>
      </c>
      <c r="I109" s="4" t="s">
        <v>387</v>
      </c>
      <c r="J109" s="6">
        <v>389052662</v>
      </c>
      <c r="K109" s="6"/>
      <c r="L109" s="6"/>
      <c r="M109" s="6"/>
      <c r="N109" s="6">
        <f t="shared" si="2"/>
        <v>389052662</v>
      </c>
      <c r="O109" s="4" t="s">
        <v>166</v>
      </c>
    </row>
    <row r="110" spans="1:15" ht="90" x14ac:dyDescent="0.25">
      <c r="A110" s="4">
        <f t="shared" si="3"/>
        <v>101</v>
      </c>
      <c r="B110" s="4" t="s">
        <v>152</v>
      </c>
      <c r="C110" s="4" t="s">
        <v>161</v>
      </c>
      <c r="D110" s="4" t="s">
        <v>162</v>
      </c>
      <c r="E110" s="4" t="s">
        <v>16</v>
      </c>
      <c r="F110" s="4" t="s">
        <v>163</v>
      </c>
      <c r="G110" s="5" t="s">
        <v>164</v>
      </c>
      <c r="H110" s="4" t="s">
        <v>165</v>
      </c>
      <c r="I110" s="4" t="s">
        <v>388</v>
      </c>
      <c r="J110" s="6">
        <v>45000000</v>
      </c>
      <c r="K110" s="6"/>
      <c r="L110" s="6"/>
      <c r="M110" s="6"/>
      <c r="N110" s="6">
        <f t="shared" si="2"/>
        <v>45000000</v>
      </c>
      <c r="O110" s="4" t="s">
        <v>166</v>
      </c>
    </row>
    <row r="111" spans="1:15" ht="60" x14ac:dyDescent="0.25">
      <c r="A111" s="4">
        <f t="shared" si="3"/>
        <v>102</v>
      </c>
      <c r="B111" s="4" t="s">
        <v>152</v>
      </c>
      <c r="C111" s="4" t="s">
        <v>161</v>
      </c>
      <c r="D111" s="4" t="s">
        <v>162</v>
      </c>
      <c r="E111" s="4" t="s">
        <v>16</v>
      </c>
      <c r="F111" s="4" t="s">
        <v>163</v>
      </c>
      <c r="G111" s="5" t="s">
        <v>164</v>
      </c>
      <c r="H111" s="4" t="s">
        <v>165</v>
      </c>
      <c r="I111" s="4" t="s">
        <v>389</v>
      </c>
      <c r="J111" s="6">
        <v>45000000</v>
      </c>
      <c r="K111" s="6"/>
      <c r="L111" s="6"/>
      <c r="M111" s="6"/>
      <c r="N111" s="6">
        <f t="shared" si="2"/>
        <v>45000000</v>
      </c>
      <c r="O111" s="4" t="s">
        <v>166</v>
      </c>
    </row>
    <row r="112" spans="1:15" ht="60" x14ac:dyDescent="0.25">
      <c r="A112" s="4">
        <f t="shared" si="3"/>
        <v>103</v>
      </c>
      <c r="B112" s="4" t="s">
        <v>152</v>
      </c>
      <c r="C112" s="4" t="s">
        <v>161</v>
      </c>
      <c r="D112" s="4" t="s">
        <v>162</v>
      </c>
      <c r="E112" s="4" t="s">
        <v>16</v>
      </c>
      <c r="F112" s="4" t="s">
        <v>163</v>
      </c>
      <c r="G112" s="5" t="s">
        <v>164</v>
      </c>
      <c r="H112" s="4" t="s">
        <v>165</v>
      </c>
      <c r="I112" s="4" t="s">
        <v>390</v>
      </c>
      <c r="J112" s="6">
        <v>45000000</v>
      </c>
      <c r="K112" s="6"/>
      <c r="L112" s="6"/>
      <c r="M112" s="6"/>
      <c r="N112" s="6">
        <f t="shared" si="2"/>
        <v>45000000</v>
      </c>
      <c r="O112" s="4" t="s">
        <v>166</v>
      </c>
    </row>
    <row r="113" spans="1:15" ht="60" x14ac:dyDescent="0.25">
      <c r="A113" s="4">
        <f t="shared" si="3"/>
        <v>104</v>
      </c>
      <c r="B113" s="4" t="s">
        <v>152</v>
      </c>
      <c r="C113" s="4" t="s">
        <v>161</v>
      </c>
      <c r="D113" s="4" t="s">
        <v>162</v>
      </c>
      <c r="E113" s="4" t="s">
        <v>16</v>
      </c>
      <c r="F113" s="4" t="s">
        <v>163</v>
      </c>
      <c r="G113" s="5" t="s">
        <v>164</v>
      </c>
      <c r="H113" s="4" t="s">
        <v>165</v>
      </c>
      <c r="I113" s="4" t="s">
        <v>391</v>
      </c>
      <c r="J113" s="6">
        <v>45000000</v>
      </c>
      <c r="K113" s="6"/>
      <c r="L113" s="6"/>
      <c r="M113" s="6"/>
      <c r="N113" s="6">
        <f t="shared" si="2"/>
        <v>45000000</v>
      </c>
      <c r="O113" s="4" t="s">
        <v>166</v>
      </c>
    </row>
    <row r="114" spans="1:15" ht="60" x14ac:dyDescent="0.25">
      <c r="A114" s="4">
        <f t="shared" si="3"/>
        <v>105</v>
      </c>
      <c r="B114" s="4" t="s">
        <v>152</v>
      </c>
      <c r="C114" s="4" t="s">
        <v>161</v>
      </c>
      <c r="D114" s="4" t="s">
        <v>162</v>
      </c>
      <c r="E114" s="4" t="s">
        <v>16</v>
      </c>
      <c r="F114" s="4" t="s">
        <v>163</v>
      </c>
      <c r="G114" s="5" t="s">
        <v>164</v>
      </c>
      <c r="H114" s="4" t="s">
        <v>165</v>
      </c>
      <c r="I114" s="4" t="s">
        <v>392</v>
      </c>
      <c r="J114" s="6">
        <v>45000000</v>
      </c>
      <c r="K114" s="6"/>
      <c r="L114" s="6"/>
      <c r="M114" s="6"/>
      <c r="N114" s="6">
        <f t="shared" si="2"/>
        <v>45000000</v>
      </c>
      <c r="O114" s="4" t="s">
        <v>166</v>
      </c>
    </row>
    <row r="115" spans="1:15" ht="75" x14ac:dyDescent="0.25">
      <c r="A115" s="4">
        <f t="shared" si="3"/>
        <v>106</v>
      </c>
      <c r="B115" s="4" t="s">
        <v>152</v>
      </c>
      <c r="C115" s="4" t="s">
        <v>161</v>
      </c>
      <c r="D115" s="4" t="s">
        <v>162</v>
      </c>
      <c r="E115" s="4" t="s">
        <v>16</v>
      </c>
      <c r="F115" s="4" t="s">
        <v>163</v>
      </c>
      <c r="G115" s="5" t="s">
        <v>164</v>
      </c>
      <c r="H115" s="4" t="s">
        <v>165</v>
      </c>
      <c r="I115" s="4" t="s">
        <v>393</v>
      </c>
      <c r="J115" s="6">
        <v>45000000</v>
      </c>
      <c r="K115" s="6"/>
      <c r="L115" s="6"/>
      <c r="M115" s="6"/>
      <c r="N115" s="6">
        <f t="shared" si="2"/>
        <v>45000000</v>
      </c>
      <c r="O115" s="4" t="s">
        <v>166</v>
      </c>
    </row>
    <row r="116" spans="1:15" ht="75" x14ac:dyDescent="0.25">
      <c r="A116" s="4">
        <f t="shared" si="3"/>
        <v>107</v>
      </c>
      <c r="B116" s="4" t="s">
        <v>152</v>
      </c>
      <c r="C116" s="4" t="s">
        <v>161</v>
      </c>
      <c r="D116" s="4" t="s">
        <v>162</v>
      </c>
      <c r="E116" s="4" t="s">
        <v>16</v>
      </c>
      <c r="F116" s="4" t="s">
        <v>163</v>
      </c>
      <c r="G116" s="5" t="s">
        <v>164</v>
      </c>
      <c r="H116" s="4" t="s">
        <v>165</v>
      </c>
      <c r="I116" s="4" t="s">
        <v>394</v>
      </c>
      <c r="J116" s="6">
        <v>45000000</v>
      </c>
      <c r="K116" s="6"/>
      <c r="L116" s="6"/>
      <c r="M116" s="6"/>
      <c r="N116" s="6">
        <f t="shared" si="2"/>
        <v>45000000</v>
      </c>
      <c r="O116" s="4" t="s">
        <v>166</v>
      </c>
    </row>
    <row r="117" spans="1:15" ht="45" x14ac:dyDescent="0.25">
      <c r="A117" s="4">
        <f t="shared" si="3"/>
        <v>108</v>
      </c>
      <c r="B117" s="4" t="s">
        <v>152</v>
      </c>
      <c r="C117" s="4" t="s">
        <v>161</v>
      </c>
      <c r="D117" s="4" t="s">
        <v>162</v>
      </c>
      <c r="E117" s="4" t="s">
        <v>16</v>
      </c>
      <c r="F117" s="4" t="s">
        <v>163</v>
      </c>
      <c r="G117" s="5" t="s">
        <v>164</v>
      </c>
      <c r="H117" s="4" t="s">
        <v>165</v>
      </c>
      <c r="I117" s="4" t="s">
        <v>395</v>
      </c>
      <c r="J117" s="6">
        <v>50000000</v>
      </c>
      <c r="K117" s="6"/>
      <c r="L117" s="6"/>
      <c r="M117" s="6"/>
      <c r="N117" s="6">
        <f t="shared" si="2"/>
        <v>50000000</v>
      </c>
      <c r="O117" s="4" t="s">
        <v>166</v>
      </c>
    </row>
    <row r="118" spans="1:15" ht="45" x14ac:dyDescent="0.25">
      <c r="A118" s="4">
        <f t="shared" si="3"/>
        <v>109</v>
      </c>
      <c r="B118" s="4" t="s">
        <v>152</v>
      </c>
      <c r="C118" s="4" t="s">
        <v>161</v>
      </c>
      <c r="D118" s="4" t="s">
        <v>162</v>
      </c>
      <c r="E118" s="4" t="s">
        <v>16</v>
      </c>
      <c r="F118" s="4" t="s">
        <v>163</v>
      </c>
      <c r="G118" s="5" t="s">
        <v>164</v>
      </c>
      <c r="H118" s="4" t="s">
        <v>165</v>
      </c>
      <c r="I118" s="4" t="s">
        <v>396</v>
      </c>
      <c r="J118" s="6">
        <v>108964480</v>
      </c>
      <c r="K118" s="6"/>
      <c r="L118" s="6"/>
      <c r="M118" s="6"/>
      <c r="N118" s="6">
        <f t="shared" si="2"/>
        <v>108964480</v>
      </c>
      <c r="O118" s="4" t="s">
        <v>166</v>
      </c>
    </row>
    <row r="119" spans="1:15" ht="45" x14ac:dyDescent="0.25">
      <c r="A119" s="4">
        <f t="shared" si="3"/>
        <v>110</v>
      </c>
      <c r="B119" s="4" t="s">
        <v>152</v>
      </c>
      <c r="C119" s="4" t="s">
        <v>161</v>
      </c>
      <c r="D119" s="4" t="s">
        <v>162</v>
      </c>
      <c r="E119" s="4" t="s">
        <v>16</v>
      </c>
      <c r="F119" s="4" t="s">
        <v>163</v>
      </c>
      <c r="G119" s="5" t="s">
        <v>164</v>
      </c>
      <c r="H119" s="4" t="s">
        <v>165</v>
      </c>
      <c r="I119" s="4" t="s">
        <v>397</v>
      </c>
      <c r="J119" s="6">
        <v>45000000</v>
      </c>
      <c r="K119" s="6"/>
      <c r="L119" s="6"/>
      <c r="M119" s="6"/>
      <c r="N119" s="6">
        <f t="shared" si="2"/>
        <v>45000000</v>
      </c>
      <c r="O119" s="4" t="s">
        <v>166</v>
      </c>
    </row>
    <row r="120" spans="1:15" ht="45" x14ac:dyDescent="0.25">
      <c r="A120" s="4">
        <f t="shared" si="3"/>
        <v>111</v>
      </c>
      <c r="B120" s="4" t="s">
        <v>152</v>
      </c>
      <c r="C120" s="4" t="s">
        <v>161</v>
      </c>
      <c r="D120" s="4" t="s">
        <v>162</v>
      </c>
      <c r="E120" s="4" t="s">
        <v>16</v>
      </c>
      <c r="F120" s="4" t="s">
        <v>163</v>
      </c>
      <c r="G120" s="5" t="s">
        <v>164</v>
      </c>
      <c r="H120" s="4" t="s">
        <v>165</v>
      </c>
      <c r="I120" s="4" t="s">
        <v>398</v>
      </c>
      <c r="J120" s="6">
        <v>45000000</v>
      </c>
      <c r="K120" s="6"/>
      <c r="L120" s="6"/>
      <c r="M120" s="6"/>
      <c r="N120" s="6">
        <f t="shared" si="2"/>
        <v>45000000</v>
      </c>
      <c r="O120" s="4" t="s">
        <v>166</v>
      </c>
    </row>
    <row r="121" spans="1:15" ht="45" x14ac:dyDescent="0.25">
      <c r="A121" s="4">
        <f t="shared" si="3"/>
        <v>112</v>
      </c>
      <c r="B121" s="4" t="s">
        <v>152</v>
      </c>
      <c r="C121" s="4" t="s">
        <v>161</v>
      </c>
      <c r="D121" s="4" t="s">
        <v>162</v>
      </c>
      <c r="E121" s="4" t="s">
        <v>16</v>
      </c>
      <c r="F121" s="4" t="s">
        <v>163</v>
      </c>
      <c r="G121" s="5" t="s">
        <v>164</v>
      </c>
      <c r="H121" s="4" t="s">
        <v>165</v>
      </c>
      <c r="I121" s="4" t="s">
        <v>399</v>
      </c>
      <c r="J121" s="6">
        <v>54402210</v>
      </c>
      <c r="K121" s="6"/>
      <c r="L121" s="6"/>
      <c r="M121" s="6"/>
      <c r="N121" s="6">
        <f t="shared" si="2"/>
        <v>54402210</v>
      </c>
      <c r="O121" s="4" t="s">
        <v>166</v>
      </c>
    </row>
    <row r="122" spans="1:15" ht="75" x14ac:dyDescent="0.25">
      <c r="A122" s="4">
        <f t="shared" si="3"/>
        <v>113</v>
      </c>
      <c r="B122" s="4" t="s">
        <v>152</v>
      </c>
      <c r="C122" s="4" t="s">
        <v>161</v>
      </c>
      <c r="D122" s="4" t="s">
        <v>162</v>
      </c>
      <c r="E122" s="4" t="s">
        <v>16</v>
      </c>
      <c r="F122" s="4" t="s">
        <v>163</v>
      </c>
      <c r="G122" s="5" t="s">
        <v>164</v>
      </c>
      <c r="H122" s="4" t="s">
        <v>165</v>
      </c>
      <c r="I122" s="4" t="s">
        <v>400</v>
      </c>
      <c r="J122" s="6">
        <v>45000000</v>
      </c>
      <c r="K122" s="6"/>
      <c r="L122" s="6"/>
      <c r="M122" s="6"/>
      <c r="N122" s="6">
        <f t="shared" si="2"/>
        <v>45000000</v>
      </c>
      <c r="O122" s="4" t="s">
        <v>166</v>
      </c>
    </row>
    <row r="123" spans="1:15" ht="60" x14ac:dyDescent="0.25">
      <c r="A123" s="4">
        <f t="shared" si="3"/>
        <v>114</v>
      </c>
      <c r="B123" s="4" t="s">
        <v>152</v>
      </c>
      <c r="C123" s="4" t="s">
        <v>161</v>
      </c>
      <c r="D123" s="4" t="s">
        <v>162</v>
      </c>
      <c r="E123" s="4" t="s">
        <v>16</v>
      </c>
      <c r="F123" s="4" t="s">
        <v>163</v>
      </c>
      <c r="G123" s="5" t="s">
        <v>164</v>
      </c>
      <c r="H123" s="4" t="s">
        <v>165</v>
      </c>
      <c r="I123" s="4" t="s">
        <v>168</v>
      </c>
      <c r="J123" s="6"/>
      <c r="K123" s="6"/>
      <c r="L123" s="6">
        <v>7365176000</v>
      </c>
      <c r="M123" s="6"/>
      <c r="N123" s="6">
        <f t="shared" si="2"/>
        <v>7365176000</v>
      </c>
      <c r="O123" s="4" t="s">
        <v>166</v>
      </c>
    </row>
    <row r="124" spans="1:15" ht="45" x14ac:dyDescent="0.25">
      <c r="A124" s="4">
        <f t="shared" si="3"/>
        <v>115</v>
      </c>
      <c r="B124" s="4" t="s">
        <v>152</v>
      </c>
      <c r="C124" s="4" t="s">
        <v>153</v>
      </c>
      <c r="D124" s="4" t="s">
        <v>162</v>
      </c>
      <c r="E124" s="4" t="s">
        <v>16</v>
      </c>
      <c r="F124" s="4" t="s">
        <v>163</v>
      </c>
      <c r="G124" s="5" t="s">
        <v>164</v>
      </c>
      <c r="H124" s="4" t="s">
        <v>165</v>
      </c>
      <c r="I124" s="4" t="s">
        <v>169</v>
      </c>
      <c r="J124" s="6"/>
      <c r="K124" s="6">
        <v>96250000</v>
      </c>
      <c r="L124" s="6">
        <v>30000000</v>
      </c>
      <c r="M124" s="6">
        <v>58800000</v>
      </c>
      <c r="N124" s="6">
        <f t="shared" si="2"/>
        <v>185050000</v>
      </c>
      <c r="O124" s="4" t="s">
        <v>166</v>
      </c>
    </row>
    <row r="125" spans="1:15" ht="45" x14ac:dyDescent="0.25">
      <c r="A125" s="4">
        <f t="shared" si="3"/>
        <v>116</v>
      </c>
      <c r="B125" s="4" t="s">
        <v>152</v>
      </c>
      <c r="C125" s="4" t="s">
        <v>153</v>
      </c>
      <c r="D125" s="4" t="s">
        <v>162</v>
      </c>
      <c r="E125" s="4" t="s">
        <v>16</v>
      </c>
      <c r="F125" s="4" t="s">
        <v>163</v>
      </c>
      <c r="G125" s="5" t="s">
        <v>164</v>
      </c>
      <c r="H125" s="4" t="s">
        <v>165</v>
      </c>
      <c r="I125" s="4" t="s">
        <v>170</v>
      </c>
      <c r="J125" s="6"/>
      <c r="K125" s="6">
        <v>385000000</v>
      </c>
      <c r="L125" s="6">
        <v>300000000</v>
      </c>
      <c r="M125" s="6">
        <v>315000000</v>
      </c>
      <c r="N125" s="6">
        <f t="shared" si="2"/>
        <v>1000000000</v>
      </c>
      <c r="O125" s="4" t="s">
        <v>166</v>
      </c>
    </row>
    <row r="126" spans="1:15" ht="45" x14ac:dyDescent="0.25">
      <c r="A126" s="4">
        <f t="shared" si="3"/>
        <v>117</v>
      </c>
      <c r="B126" s="4" t="s">
        <v>152</v>
      </c>
      <c r="C126" s="4" t="s">
        <v>153</v>
      </c>
      <c r="D126" s="4" t="s">
        <v>162</v>
      </c>
      <c r="E126" s="4" t="s">
        <v>16</v>
      </c>
      <c r="F126" s="4" t="s">
        <v>163</v>
      </c>
      <c r="G126" s="5" t="s">
        <v>164</v>
      </c>
      <c r="H126" s="4" t="s">
        <v>165</v>
      </c>
      <c r="I126" s="4" t="s">
        <v>171</v>
      </c>
      <c r="J126" s="6"/>
      <c r="K126" s="6">
        <v>173250000</v>
      </c>
      <c r="L126" s="6">
        <v>173250000</v>
      </c>
      <c r="M126" s="6">
        <v>220500000</v>
      </c>
      <c r="N126" s="6">
        <f t="shared" si="2"/>
        <v>567000000</v>
      </c>
      <c r="O126" s="4" t="s">
        <v>166</v>
      </c>
    </row>
    <row r="127" spans="1:15" ht="45" x14ac:dyDescent="0.25">
      <c r="A127" s="4">
        <f t="shared" si="3"/>
        <v>118</v>
      </c>
      <c r="B127" s="4" t="s">
        <v>152</v>
      </c>
      <c r="C127" s="4" t="s">
        <v>153</v>
      </c>
      <c r="D127" s="4" t="s">
        <v>162</v>
      </c>
      <c r="E127" s="4" t="s">
        <v>16</v>
      </c>
      <c r="F127" s="4" t="s">
        <v>163</v>
      </c>
      <c r="G127" s="5" t="s">
        <v>164</v>
      </c>
      <c r="H127" s="4" t="s">
        <v>165</v>
      </c>
      <c r="I127" s="4" t="s">
        <v>172</v>
      </c>
      <c r="J127" s="6"/>
      <c r="K127" s="6"/>
      <c r="L127" s="6">
        <v>250000000</v>
      </c>
      <c r="M127" s="6">
        <v>453750000</v>
      </c>
      <c r="N127" s="6">
        <f t="shared" si="2"/>
        <v>703750000</v>
      </c>
      <c r="O127" s="4" t="s">
        <v>166</v>
      </c>
    </row>
    <row r="128" spans="1:15" ht="45" x14ac:dyDescent="0.25">
      <c r="A128" s="4">
        <f t="shared" si="3"/>
        <v>119</v>
      </c>
      <c r="B128" s="4" t="s">
        <v>152</v>
      </c>
      <c r="C128" s="4" t="s">
        <v>153</v>
      </c>
      <c r="D128" s="4" t="s">
        <v>162</v>
      </c>
      <c r="E128" s="4" t="s">
        <v>16</v>
      </c>
      <c r="F128" s="4" t="s">
        <v>163</v>
      </c>
      <c r="G128" s="5" t="s">
        <v>164</v>
      </c>
      <c r="H128" s="4" t="s">
        <v>165</v>
      </c>
      <c r="I128" s="4" t="s">
        <v>173</v>
      </c>
      <c r="J128" s="6"/>
      <c r="K128" s="6">
        <v>1039550000</v>
      </c>
      <c r="L128" s="6">
        <v>948000000</v>
      </c>
      <c r="M128" s="6">
        <v>1053750000</v>
      </c>
      <c r="N128" s="6">
        <f t="shared" si="2"/>
        <v>3041300000</v>
      </c>
      <c r="O128" s="4" t="s">
        <v>166</v>
      </c>
    </row>
    <row r="129" spans="1:15" ht="45" x14ac:dyDescent="0.25">
      <c r="A129" s="4">
        <f t="shared" si="3"/>
        <v>120</v>
      </c>
      <c r="B129" s="4" t="s">
        <v>152</v>
      </c>
      <c r="C129" s="4" t="s">
        <v>153</v>
      </c>
      <c r="D129" s="4" t="s">
        <v>162</v>
      </c>
      <c r="E129" s="4" t="s">
        <v>16</v>
      </c>
      <c r="F129" s="4" t="s">
        <v>163</v>
      </c>
      <c r="G129" s="5" t="s">
        <v>164</v>
      </c>
      <c r="H129" s="4" t="s">
        <v>165</v>
      </c>
      <c r="I129" s="4" t="s">
        <v>174</v>
      </c>
      <c r="J129" s="6"/>
      <c r="K129" s="6">
        <v>1141572094</v>
      </c>
      <c r="L129" s="6">
        <v>444750000</v>
      </c>
      <c r="M129" s="6">
        <v>474150000</v>
      </c>
      <c r="N129" s="6">
        <f t="shared" si="2"/>
        <v>2060472094</v>
      </c>
      <c r="O129" s="4" t="s">
        <v>166</v>
      </c>
    </row>
    <row r="130" spans="1:15" ht="45" x14ac:dyDescent="0.25">
      <c r="A130" s="4">
        <f t="shared" si="3"/>
        <v>121</v>
      </c>
      <c r="B130" s="4" t="s">
        <v>152</v>
      </c>
      <c r="C130" s="4" t="s">
        <v>153</v>
      </c>
      <c r="D130" s="4" t="s">
        <v>162</v>
      </c>
      <c r="E130" s="4" t="s">
        <v>16</v>
      </c>
      <c r="F130" s="4" t="s">
        <v>163</v>
      </c>
      <c r="G130" s="5" t="s">
        <v>164</v>
      </c>
      <c r="H130" s="4" t="s">
        <v>165</v>
      </c>
      <c r="I130" s="4" t="s">
        <v>175</v>
      </c>
      <c r="J130" s="6"/>
      <c r="K130" s="6">
        <v>433950000</v>
      </c>
      <c r="L130" s="6">
        <v>426000000</v>
      </c>
      <c r="M130" s="6">
        <v>430050000</v>
      </c>
      <c r="N130" s="6">
        <f t="shared" si="2"/>
        <v>1290000000</v>
      </c>
      <c r="O130" s="4" t="s">
        <v>166</v>
      </c>
    </row>
    <row r="131" spans="1:15" ht="45" x14ac:dyDescent="0.25">
      <c r="A131" s="4">
        <f t="shared" si="3"/>
        <v>122</v>
      </c>
      <c r="B131" s="4" t="s">
        <v>152</v>
      </c>
      <c r="C131" s="4" t="s">
        <v>153</v>
      </c>
      <c r="D131" s="4" t="s">
        <v>162</v>
      </c>
      <c r="E131" s="4" t="s">
        <v>16</v>
      </c>
      <c r="F131" s="4" t="s">
        <v>163</v>
      </c>
      <c r="G131" s="5" t="s">
        <v>164</v>
      </c>
      <c r="H131" s="4" t="s">
        <v>165</v>
      </c>
      <c r="I131" s="4" t="s">
        <v>176</v>
      </c>
      <c r="J131" s="6"/>
      <c r="K131" s="6">
        <v>709610000</v>
      </c>
      <c r="L131" s="6">
        <v>676800000</v>
      </c>
      <c r="M131" s="6">
        <v>765840000</v>
      </c>
      <c r="N131" s="6">
        <f t="shared" si="2"/>
        <v>2152250000</v>
      </c>
      <c r="O131" s="4" t="s">
        <v>166</v>
      </c>
    </row>
    <row r="132" spans="1:15" ht="45" x14ac:dyDescent="0.25">
      <c r="A132" s="4">
        <f t="shared" si="3"/>
        <v>123</v>
      </c>
      <c r="B132" s="4" t="s">
        <v>152</v>
      </c>
      <c r="C132" s="4" t="s">
        <v>153</v>
      </c>
      <c r="D132" s="4" t="s">
        <v>162</v>
      </c>
      <c r="E132" s="4" t="s">
        <v>16</v>
      </c>
      <c r="F132" s="4" t="s">
        <v>163</v>
      </c>
      <c r="G132" s="5" t="s">
        <v>164</v>
      </c>
      <c r="H132" s="4" t="s">
        <v>165</v>
      </c>
      <c r="I132" s="4" t="s">
        <v>177</v>
      </c>
      <c r="J132" s="6"/>
      <c r="K132" s="6">
        <v>468600000</v>
      </c>
      <c r="L132" s="6">
        <v>448000000</v>
      </c>
      <c r="M132" s="6">
        <v>538450000</v>
      </c>
      <c r="N132" s="6">
        <f t="shared" si="2"/>
        <v>1455050000</v>
      </c>
      <c r="O132" s="4" t="s">
        <v>166</v>
      </c>
    </row>
    <row r="133" spans="1:15" ht="45" x14ac:dyDescent="0.25">
      <c r="A133" s="4">
        <f t="shared" si="3"/>
        <v>124</v>
      </c>
      <c r="B133" s="4" t="s">
        <v>152</v>
      </c>
      <c r="C133" s="4" t="s">
        <v>153</v>
      </c>
      <c r="D133" s="4" t="s">
        <v>162</v>
      </c>
      <c r="E133" s="4" t="s">
        <v>16</v>
      </c>
      <c r="F133" s="4" t="s">
        <v>163</v>
      </c>
      <c r="G133" s="5" t="s">
        <v>164</v>
      </c>
      <c r="H133" s="4" t="s">
        <v>165</v>
      </c>
      <c r="I133" s="4" t="s">
        <v>178</v>
      </c>
      <c r="J133" s="6"/>
      <c r="K133" s="6">
        <v>917950000</v>
      </c>
      <c r="L133" s="6">
        <v>882500000</v>
      </c>
      <c r="M133" s="6">
        <v>944600000</v>
      </c>
      <c r="N133" s="6">
        <f t="shared" si="2"/>
        <v>2745050000</v>
      </c>
      <c r="O133" s="4" t="s">
        <v>166</v>
      </c>
    </row>
    <row r="134" spans="1:15" ht="45" x14ac:dyDescent="0.25">
      <c r="A134" s="4">
        <f t="shared" si="3"/>
        <v>125</v>
      </c>
      <c r="B134" s="4" t="s">
        <v>152</v>
      </c>
      <c r="C134" s="4" t="s">
        <v>153</v>
      </c>
      <c r="D134" s="4" t="s">
        <v>162</v>
      </c>
      <c r="E134" s="4" t="s">
        <v>16</v>
      </c>
      <c r="F134" s="4" t="s">
        <v>163</v>
      </c>
      <c r="G134" s="5" t="s">
        <v>164</v>
      </c>
      <c r="H134" s="4" t="s">
        <v>165</v>
      </c>
      <c r="I134" s="4" t="s">
        <v>179</v>
      </c>
      <c r="J134" s="6"/>
      <c r="K134" s="6">
        <v>350875000</v>
      </c>
      <c r="L134" s="6">
        <v>339000000</v>
      </c>
      <c r="M134" s="6">
        <v>343200000</v>
      </c>
      <c r="N134" s="6">
        <f t="shared" si="2"/>
        <v>1033075000</v>
      </c>
      <c r="O134" s="4" t="s">
        <v>166</v>
      </c>
    </row>
    <row r="135" spans="1:15" ht="45" x14ac:dyDescent="0.25">
      <c r="A135" s="4">
        <f t="shared" si="3"/>
        <v>126</v>
      </c>
      <c r="B135" s="4" t="s">
        <v>152</v>
      </c>
      <c r="C135" s="4" t="s">
        <v>153</v>
      </c>
      <c r="D135" s="4" t="s">
        <v>162</v>
      </c>
      <c r="E135" s="4" t="s">
        <v>16</v>
      </c>
      <c r="F135" s="4" t="s">
        <v>163</v>
      </c>
      <c r="G135" s="5" t="s">
        <v>164</v>
      </c>
      <c r="H135" s="4" t="s">
        <v>165</v>
      </c>
      <c r="I135" s="4" t="s">
        <v>180</v>
      </c>
      <c r="J135" s="6"/>
      <c r="K135" s="6">
        <v>407750000</v>
      </c>
      <c r="L135" s="6">
        <v>420000000</v>
      </c>
      <c r="M135" s="6">
        <v>422250000</v>
      </c>
      <c r="N135" s="6">
        <f t="shared" si="2"/>
        <v>1250000000</v>
      </c>
      <c r="O135" s="4" t="s">
        <v>166</v>
      </c>
    </row>
    <row r="136" spans="1:15" ht="45" x14ac:dyDescent="0.25">
      <c r="A136" s="4">
        <f t="shared" si="3"/>
        <v>127</v>
      </c>
      <c r="B136" s="4" t="s">
        <v>152</v>
      </c>
      <c r="C136" s="4" t="s">
        <v>153</v>
      </c>
      <c r="D136" s="4" t="s">
        <v>162</v>
      </c>
      <c r="E136" s="4" t="s">
        <v>16</v>
      </c>
      <c r="F136" s="4" t="s">
        <v>163</v>
      </c>
      <c r="G136" s="5" t="s">
        <v>164</v>
      </c>
      <c r="H136" s="4" t="s">
        <v>165</v>
      </c>
      <c r="I136" s="4" t="s">
        <v>181</v>
      </c>
      <c r="J136" s="6"/>
      <c r="K136" s="6">
        <v>1100000000</v>
      </c>
      <c r="L136" s="6">
        <v>1179000000</v>
      </c>
      <c r="M136" s="6">
        <v>1635000000</v>
      </c>
      <c r="N136" s="6">
        <f t="shared" si="2"/>
        <v>3914000000</v>
      </c>
      <c r="O136" s="4" t="s">
        <v>166</v>
      </c>
    </row>
    <row r="137" spans="1:15" ht="45" x14ac:dyDescent="0.25">
      <c r="A137" s="4">
        <f t="shared" si="3"/>
        <v>128</v>
      </c>
      <c r="B137" s="4" t="s">
        <v>152</v>
      </c>
      <c r="C137" s="4" t="s">
        <v>153</v>
      </c>
      <c r="D137" s="4" t="s">
        <v>162</v>
      </c>
      <c r="E137" s="4" t="s">
        <v>16</v>
      </c>
      <c r="F137" s="4" t="s">
        <v>163</v>
      </c>
      <c r="G137" s="5" t="s">
        <v>164</v>
      </c>
      <c r="H137" s="4" t="s">
        <v>165</v>
      </c>
      <c r="I137" s="4" t="s">
        <v>182</v>
      </c>
      <c r="J137" s="6"/>
      <c r="K137" s="6">
        <v>823550000</v>
      </c>
      <c r="L137" s="6">
        <v>865127500</v>
      </c>
      <c r="M137" s="6">
        <v>965127500</v>
      </c>
      <c r="N137" s="6">
        <f t="shared" si="2"/>
        <v>2653805000</v>
      </c>
      <c r="O137" s="4" t="s">
        <v>166</v>
      </c>
    </row>
    <row r="138" spans="1:15" ht="45" x14ac:dyDescent="0.25">
      <c r="A138" s="4">
        <f t="shared" si="3"/>
        <v>129</v>
      </c>
      <c r="B138" s="4" t="s">
        <v>152</v>
      </c>
      <c r="C138" s="4" t="s">
        <v>153</v>
      </c>
      <c r="D138" s="4" t="s">
        <v>162</v>
      </c>
      <c r="E138" s="4" t="s">
        <v>16</v>
      </c>
      <c r="F138" s="4" t="s">
        <v>163</v>
      </c>
      <c r="G138" s="5" t="s">
        <v>164</v>
      </c>
      <c r="H138" s="4" t="s">
        <v>165</v>
      </c>
      <c r="I138" s="4" t="s">
        <v>183</v>
      </c>
      <c r="J138" s="6"/>
      <c r="K138" s="6">
        <v>37500000</v>
      </c>
      <c r="L138" s="6">
        <v>37500000</v>
      </c>
      <c r="M138" s="6">
        <v>39375000</v>
      </c>
      <c r="N138" s="6">
        <f t="shared" si="2"/>
        <v>114375000</v>
      </c>
      <c r="O138" s="4" t="s">
        <v>166</v>
      </c>
    </row>
    <row r="139" spans="1:15" ht="45" x14ac:dyDescent="0.25">
      <c r="A139" s="4">
        <f t="shared" si="3"/>
        <v>130</v>
      </c>
      <c r="B139" s="4" t="s">
        <v>152</v>
      </c>
      <c r="C139" s="4" t="s">
        <v>153</v>
      </c>
      <c r="D139" s="4" t="s">
        <v>162</v>
      </c>
      <c r="E139" s="4" t="s">
        <v>16</v>
      </c>
      <c r="F139" s="4" t="s">
        <v>163</v>
      </c>
      <c r="G139" s="5" t="s">
        <v>164</v>
      </c>
      <c r="H139" s="4" t="s">
        <v>165</v>
      </c>
      <c r="I139" s="4" t="s">
        <v>184</v>
      </c>
      <c r="J139" s="6"/>
      <c r="K139" s="6">
        <v>165000000</v>
      </c>
      <c r="L139" s="6">
        <v>637500000</v>
      </c>
      <c r="M139" s="6">
        <v>170000000</v>
      </c>
      <c r="N139" s="6">
        <f t="shared" ref="N139:N202" si="4">SUM(J139:M139)</f>
        <v>972500000</v>
      </c>
      <c r="O139" s="4" t="s">
        <v>166</v>
      </c>
    </row>
    <row r="140" spans="1:15" ht="45" x14ac:dyDescent="0.25">
      <c r="A140" s="4">
        <f t="shared" ref="A140:A203" si="5">+A139+1</f>
        <v>131</v>
      </c>
      <c r="B140" s="4" t="s">
        <v>152</v>
      </c>
      <c r="C140" s="4" t="s">
        <v>153</v>
      </c>
      <c r="D140" s="4" t="s">
        <v>162</v>
      </c>
      <c r="E140" s="4" t="s">
        <v>16</v>
      </c>
      <c r="F140" s="4" t="s">
        <v>163</v>
      </c>
      <c r="G140" s="5" t="s">
        <v>164</v>
      </c>
      <c r="H140" s="4" t="s">
        <v>165</v>
      </c>
      <c r="I140" s="4" t="s">
        <v>185</v>
      </c>
      <c r="J140" s="6"/>
      <c r="K140" s="6">
        <v>337500000</v>
      </c>
      <c r="L140" s="6">
        <v>360000000</v>
      </c>
      <c r="M140" s="6">
        <v>512300000</v>
      </c>
      <c r="N140" s="6">
        <f t="shared" si="4"/>
        <v>1209800000</v>
      </c>
      <c r="O140" s="4" t="s">
        <v>166</v>
      </c>
    </row>
    <row r="141" spans="1:15" ht="60" x14ac:dyDescent="0.25">
      <c r="A141" s="4">
        <f t="shared" si="5"/>
        <v>132</v>
      </c>
      <c r="B141" s="4" t="s">
        <v>152</v>
      </c>
      <c r="C141" s="4" t="s">
        <v>153</v>
      </c>
      <c r="D141" s="4" t="s">
        <v>162</v>
      </c>
      <c r="E141" s="4" t="s">
        <v>16</v>
      </c>
      <c r="F141" s="4" t="s">
        <v>163</v>
      </c>
      <c r="G141" s="5" t="s">
        <v>164</v>
      </c>
      <c r="H141" s="4" t="s">
        <v>165</v>
      </c>
      <c r="I141" s="4" t="s">
        <v>186</v>
      </c>
      <c r="J141" s="6"/>
      <c r="K141" s="6">
        <v>100000000</v>
      </c>
      <c r="L141" s="6">
        <v>100000000</v>
      </c>
      <c r="M141" s="6">
        <v>100000000</v>
      </c>
      <c r="N141" s="6">
        <f t="shared" si="4"/>
        <v>300000000</v>
      </c>
      <c r="O141" s="4" t="s">
        <v>166</v>
      </c>
    </row>
    <row r="142" spans="1:15" ht="45" x14ac:dyDescent="0.25">
      <c r="A142" s="4">
        <f t="shared" si="5"/>
        <v>133</v>
      </c>
      <c r="B142" s="4" t="s">
        <v>152</v>
      </c>
      <c r="C142" s="4" t="s">
        <v>153</v>
      </c>
      <c r="D142" s="4" t="s">
        <v>162</v>
      </c>
      <c r="E142" s="4" t="s">
        <v>16</v>
      </c>
      <c r="F142" s="4" t="s">
        <v>163</v>
      </c>
      <c r="G142" s="5" t="s">
        <v>164</v>
      </c>
      <c r="H142" s="4" t="s">
        <v>165</v>
      </c>
      <c r="I142" s="4" t="s">
        <v>187</v>
      </c>
      <c r="J142" s="6"/>
      <c r="K142" s="6">
        <v>100000000</v>
      </c>
      <c r="L142" s="6">
        <v>100000000</v>
      </c>
      <c r="M142" s="6">
        <v>100000000</v>
      </c>
      <c r="N142" s="6">
        <f t="shared" si="4"/>
        <v>300000000</v>
      </c>
      <c r="O142" s="4" t="s">
        <v>166</v>
      </c>
    </row>
    <row r="143" spans="1:15" ht="45" x14ac:dyDescent="0.25">
      <c r="A143" s="4">
        <f t="shared" si="5"/>
        <v>134</v>
      </c>
      <c r="B143" s="4" t="s">
        <v>152</v>
      </c>
      <c r="C143" s="4" t="s">
        <v>153</v>
      </c>
      <c r="D143" s="4" t="s">
        <v>162</v>
      </c>
      <c r="E143" s="4" t="s">
        <v>16</v>
      </c>
      <c r="F143" s="4" t="s">
        <v>163</v>
      </c>
      <c r="G143" s="5" t="s">
        <v>164</v>
      </c>
      <c r="H143" s="4" t="s">
        <v>165</v>
      </c>
      <c r="I143" s="4" t="s">
        <v>188</v>
      </c>
      <c r="J143" s="6"/>
      <c r="K143" s="6">
        <v>53900000</v>
      </c>
      <c r="L143" s="6">
        <v>42000000</v>
      </c>
      <c r="M143" s="6">
        <v>44100000</v>
      </c>
      <c r="N143" s="6">
        <f t="shared" si="4"/>
        <v>140000000</v>
      </c>
      <c r="O143" s="4" t="s">
        <v>166</v>
      </c>
    </row>
    <row r="144" spans="1:15" ht="45" x14ac:dyDescent="0.25">
      <c r="A144" s="4">
        <f t="shared" si="5"/>
        <v>135</v>
      </c>
      <c r="B144" s="4" t="s">
        <v>152</v>
      </c>
      <c r="C144" s="4" t="s">
        <v>153</v>
      </c>
      <c r="D144" s="4" t="s">
        <v>162</v>
      </c>
      <c r="E144" s="4" t="s">
        <v>16</v>
      </c>
      <c r="F144" s="4" t="s">
        <v>163</v>
      </c>
      <c r="G144" s="5" t="s">
        <v>164</v>
      </c>
      <c r="H144" s="4" t="s">
        <v>165</v>
      </c>
      <c r="I144" s="4" t="s">
        <v>189</v>
      </c>
      <c r="J144" s="6"/>
      <c r="K144" s="6">
        <v>135490960</v>
      </c>
      <c r="L144" s="6">
        <v>149040056</v>
      </c>
      <c r="M144" s="6">
        <v>163944062</v>
      </c>
      <c r="N144" s="6">
        <f t="shared" si="4"/>
        <v>448475078</v>
      </c>
      <c r="O144" s="4" t="s">
        <v>166</v>
      </c>
    </row>
    <row r="145" spans="1:15" ht="45" x14ac:dyDescent="0.25">
      <c r="A145" s="4">
        <f t="shared" si="5"/>
        <v>136</v>
      </c>
      <c r="B145" s="4" t="s">
        <v>152</v>
      </c>
      <c r="C145" s="4" t="s">
        <v>153</v>
      </c>
      <c r="D145" s="4" t="s">
        <v>162</v>
      </c>
      <c r="E145" s="4" t="s">
        <v>16</v>
      </c>
      <c r="F145" s="4" t="s">
        <v>163</v>
      </c>
      <c r="G145" s="5" t="s">
        <v>164</v>
      </c>
      <c r="H145" s="4" t="s">
        <v>165</v>
      </c>
      <c r="I145" s="4" t="s">
        <v>190</v>
      </c>
      <c r="J145" s="6"/>
      <c r="K145" s="6">
        <v>145829200</v>
      </c>
      <c r="L145" s="6">
        <v>160412120</v>
      </c>
      <c r="M145" s="6">
        <v>176453332</v>
      </c>
      <c r="N145" s="6">
        <f t="shared" si="4"/>
        <v>482694652</v>
      </c>
      <c r="O145" s="4" t="s">
        <v>166</v>
      </c>
    </row>
    <row r="146" spans="1:15" ht="45" x14ac:dyDescent="0.25">
      <c r="A146" s="4">
        <f t="shared" si="5"/>
        <v>137</v>
      </c>
      <c r="B146" s="4" t="s">
        <v>152</v>
      </c>
      <c r="C146" s="4" t="s">
        <v>153</v>
      </c>
      <c r="D146" s="4" t="s">
        <v>162</v>
      </c>
      <c r="E146" s="4" t="s">
        <v>16</v>
      </c>
      <c r="F146" s="4" t="s">
        <v>163</v>
      </c>
      <c r="G146" s="5" t="s">
        <v>164</v>
      </c>
      <c r="H146" s="4" t="s">
        <v>165</v>
      </c>
      <c r="I146" s="4" t="s">
        <v>191</v>
      </c>
      <c r="J146" s="6"/>
      <c r="K146" s="6">
        <v>68631200</v>
      </c>
      <c r="L146" s="6">
        <v>56620740</v>
      </c>
      <c r="M146" s="6">
        <v>62282816</v>
      </c>
      <c r="N146" s="6">
        <f t="shared" si="4"/>
        <v>187534756</v>
      </c>
      <c r="O146" s="4" t="s">
        <v>166</v>
      </c>
    </row>
    <row r="147" spans="1:15" ht="45" x14ac:dyDescent="0.25">
      <c r="A147" s="4">
        <f t="shared" si="5"/>
        <v>138</v>
      </c>
      <c r="B147" s="4" t="s">
        <v>152</v>
      </c>
      <c r="C147" s="4" t="s">
        <v>153</v>
      </c>
      <c r="D147" s="4" t="s">
        <v>162</v>
      </c>
      <c r="E147" s="4" t="s">
        <v>16</v>
      </c>
      <c r="F147" s="4" t="s">
        <v>163</v>
      </c>
      <c r="G147" s="5" t="s">
        <v>164</v>
      </c>
      <c r="H147" s="4" t="s">
        <v>165</v>
      </c>
      <c r="I147" s="4" t="s">
        <v>192</v>
      </c>
      <c r="J147" s="6"/>
      <c r="K147" s="6">
        <v>63500000</v>
      </c>
      <c r="L147" s="6">
        <v>64000000</v>
      </c>
      <c r="M147" s="6">
        <v>64000000</v>
      </c>
      <c r="N147" s="6">
        <f t="shared" si="4"/>
        <v>191500000</v>
      </c>
      <c r="O147" s="4" t="s">
        <v>166</v>
      </c>
    </row>
    <row r="148" spans="1:15" ht="45" x14ac:dyDescent="0.25">
      <c r="A148" s="4">
        <f t="shared" si="5"/>
        <v>139</v>
      </c>
      <c r="B148" s="4" t="s">
        <v>152</v>
      </c>
      <c r="C148" s="4" t="s">
        <v>153</v>
      </c>
      <c r="D148" s="4" t="s">
        <v>193</v>
      </c>
      <c r="E148" s="4" t="s">
        <v>16</v>
      </c>
      <c r="F148" s="4" t="s">
        <v>163</v>
      </c>
      <c r="G148" s="5" t="s">
        <v>164</v>
      </c>
      <c r="H148" s="4" t="s">
        <v>165</v>
      </c>
      <c r="I148" s="4" t="s">
        <v>194</v>
      </c>
      <c r="J148" s="6"/>
      <c r="K148" s="6">
        <v>136000000</v>
      </c>
      <c r="L148" s="6">
        <v>150000000</v>
      </c>
      <c r="M148" s="6">
        <v>150000000</v>
      </c>
      <c r="N148" s="6">
        <f t="shared" si="4"/>
        <v>436000000</v>
      </c>
      <c r="O148" s="4" t="s">
        <v>166</v>
      </c>
    </row>
    <row r="149" spans="1:15" ht="45" x14ac:dyDescent="0.25">
      <c r="A149" s="4">
        <f t="shared" si="5"/>
        <v>140</v>
      </c>
      <c r="B149" s="4" t="s">
        <v>152</v>
      </c>
      <c r="C149" s="4" t="s">
        <v>153</v>
      </c>
      <c r="D149" s="4" t="s">
        <v>162</v>
      </c>
      <c r="E149" s="4" t="s">
        <v>16</v>
      </c>
      <c r="F149" s="4" t="s">
        <v>163</v>
      </c>
      <c r="G149" s="5" t="s">
        <v>164</v>
      </c>
      <c r="H149" s="4" t="s">
        <v>165</v>
      </c>
      <c r="I149" s="4" t="s">
        <v>195</v>
      </c>
      <c r="J149" s="6"/>
      <c r="K149" s="6">
        <v>176000000</v>
      </c>
      <c r="L149" s="6">
        <v>181000000</v>
      </c>
      <c r="M149" s="6">
        <v>275500000</v>
      </c>
      <c r="N149" s="6">
        <f t="shared" si="4"/>
        <v>632500000</v>
      </c>
      <c r="O149" s="4" t="s">
        <v>166</v>
      </c>
    </row>
    <row r="150" spans="1:15" ht="45" x14ac:dyDescent="0.25">
      <c r="A150" s="4">
        <f t="shared" si="5"/>
        <v>141</v>
      </c>
      <c r="B150" s="4" t="s">
        <v>152</v>
      </c>
      <c r="C150" s="4" t="s">
        <v>153</v>
      </c>
      <c r="D150" s="4" t="s">
        <v>162</v>
      </c>
      <c r="E150" s="4" t="s">
        <v>16</v>
      </c>
      <c r="F150" s="4" t="s">
        <v>163</v>
      </c>
      <c r="G150" s="5" t="s">
        <v>164</v>
      </c>
      <c r="H150" s="4" t="s">
        <v>165</v>
      </c>
      <c r="I150" s="4" t="s">
        <v>196</v>
      </c>
      <c r="J150" s="6"/>
      <c r="K150" s="6">
        <v>335000000</v>
      </c>
      <c r="L150" s="6">
        <v>337000000</v>
      </c>
      <c r="M150" s="6">
        <v>337000000</v>
      </c>
      <c r="N150" s="6">
        <f t="shared" si="4"/>
        <v>1009000000</v>
      </c>
      <c r="O150" s="4" t="s">
        <v>166</v>
      </c>
    </row>
    <row r="151" spans="1:15" ht="45" x14ac:dyDescent="0.25">
      <c r="A151" s="4">
        <f t="shared" si="5"/>
        <v>142</v>
      </c>
      <c r="B151" s="4" t="s">
        <v>152</v>
      </c>
      <c r="C151" s="4" t="s">
        <v>153</v>
      </c>
      <c r="D151" s="4" t="s">
        <v>162</v>
      </c>
      <c r="E151" s="4" t="s">
        <v>16</v>
      </c>
      <c r="F151" s="4" t="s">
        <v>163</v>
      </c>
      <c r="G151" s="5" t="s">
        <v>164</v>
      </c>
      <c r="H151" s="4" t="s">
        <v>165</v>
      </c>
      <c r="I151" s="4" t="s">
        <v>197</v>
      </c>
      <c r="J151" s="6"/>
      <c r="K151" s="6">
        <v>477000000</v>
      </c>
      <c r="L151" s="6">
        <v>780000000</v>
      </c>
      <c r="M151" s="6">
        <v>351000000</v>
      </c>
      <c r="N151" s="6">
        <f t="shared" si="4"/>
        <v>1608000000</v>
      </c>
      <c r="O151" s="4" t="s">
        <v>166</v>
      </c>
    </row>
    <row r="152" spans="1:15" ht="45" x14ac:dyDescent="0.25">
      <c r="A152" s="4">
        <f t="shared" si="5"/>
        <v>143</v>
      </c>
      <c r="B152" s="4" t="s">
        <v>152</v>
      </c>
      <c r="C152" s="4" t="s">
        <v>153</v>
      </c>
      <c r="D152" s="4" t="s">
        <v>162</v>
      </c>
      <c r="E152" s="4" t="s">
        <v>16</v>
      </c>
      <c r="F152" s="4" t="s">
        <v>163</v>
      </c>
      <c r="G152" s="5" t="s">
        <v>164</v>
      </c>
      <c r="H152" s="4" t="s">
        <v>165</v>
      </c>
      <c r="I152" s="4" t="s">
        <v>198</v>
      </c>
      <c r="J152" s="6"/>
      <c r="K152" s="6">
        <v>210000000</v>
      </c>
      <c r="L152" s="6">
        <v>138915000</v>
      </c>
      <c r="M152" s="6">
        <v>160000000</v>
      </c>
      <c r="N152" s="6">
        <f t="shared" si="4"/>
        <v>508915000</v>
      </c>
      <c r="O152" s="4" t="s">
        <v>166</v>
      </c>
    </row>
    <row r="153" spans="1:15" ht="45" x14ac:dyDescent="0.25">
      <c r="A153" s="4">
        <f t="shared" si="5"/>
        <v>144</v>
      </c>
      <c r="B153" s="4" t="s">
        <v>152</v>
      </c>
      <c r="C153" s="4" t="s">
        <v>153</v>
      </c>
      <c r="D153" s="4" t="s">
        <v>162</v>
      </c>
      <c r="E153" s="4" t="s">
        <v>16</v>
      </c>
      <c r="F153" s="4" t="s">
        <v>163</v>
      </c>
      <c r="G153" s="5" t="s">
        <v>164</v>
      </c>
      <c r="H153" s="4" t="s">
        <v>165</v>
      </c>
      <c r="I153" s="4" t="s">
        <v>199</v>
      </c>
      <c r="J153" s="6"/>
      <c r="K153" s="6">
        <v>432000000</v>
      </c>
      <c r="L153" s="6">
        <v>447000000</v>
      </c>
      <c r="M153" s="6">
        <v>520000000</v>
      </c>
      <c r="N153" s="6">
        <f t="shared" si="4"/>
        <v>1399000000</v>
      </c>
      <c r="O153" s="4" t="s">
        <v>166</v>
      </c>
    </row>
    <row r="154" spans="1:15" ht="45" x14ac:dyDescent="0.25">
      <c r="A154" s="4">
        <f t="shared" si="5"/>
        <v>145</v>
      </c>
      <c r="B154" s="4" t="s">
        <v>152</v>
      </c>
      <c r="C154" s="4" t="s">
        <v>153</v>
      </c>
      <c r="D154" s="4" t="s">
        <v>162</v>
      </c>
      <c r="E154" s="4" t="s">
        <v>16</v>
      </c>
      <c r="F154" s="4" t="s">
        <v>163</v>
      </c>
      <c r="G154" s="5" t="s">
        <v>164</v>
      </c>
      <c r="H154" s="4" t="s">
        <v>165</v>
      </c>
      <c r="I154" s="4" t="s">
        <v>200</v>
      </c>
      <c r="J154" s="6"/>
      <c r="K154" s="6">
        <v>157500000</v>
      </c>
      <c r="L154" s="6">
        <v>220000000</v>
      </c>
      <c r="M154" s="6">
        <v>220000000</v>
      </c>
      <c r="N154" s="6">
        <f t="shared" si="4"/>
        <v>597500000</v>
      </c>
      <c r="O154" s="4" t="s">
        <v>166</v>
      </c>
    </row>
    <row r="155" spans="1:15" ht="45" x14ac:dyDescent="0.25">
      <c r="A155" s="4">
        <f t="shared" si="5"/>
        <v>146</v>
      </c>
      <c r="B155" s="4" t="s">
        <v>152</v>
      </c>
      <c r="C155" s="4" t="s">
        <v>153</v>
      </c>
      <c r="D155" s="4" t="s">
        <v>162</v>
      </c>
      <c r="E155" s="4" t="s">
        <v>16</v>
      </c>
      <c r="F155" s="4" t="s">
        <v>163</v>
      </c>
      <c r="G155" s="5" t="s">
        <v>164</v>
      </c>
      <c r="H155" s="4" t="s">
        <v>165</v>
      </c>
      <c r="I155" s="4" t="s">
        <v>201</v>
      </c>
      <c r="J155" s="6"/>
      <c r="K155" s="6">
        <v>22500000</v>
      </c>
      <c r="L155" s="6">
        <v>27000000</v>
      </c>
      <c r="M155" s="6">
        <v>66150000</v>
      </c>
      <c r="N155" s="6">
        <f t="shared" si="4"/>
        <v>115650000</v>
      </c>
      <c r="O155" s="4" t="s">
        <v>166</v>
      </c>
    </row>
    <row r="156" spans="1:15" ht="45" x14ac:dyDescent="0.25">
      <c r="A156" s="4">
        <f t="shared" si="5"/>
        <v>147</v>
      </c>
      <c r="B156" s="4" t="s">
        <v>152</v>
      </c>
      <c r="C156" s="4" t="s">
        <v>153</v>
      </c>
      <c r="D156" s="4" t="s">
        <v>162</v>
      </c>
      <c r="E156" s="4" t="s">
        <v>16</v>
      </c>
      <c r="F156" s="4" t="s">
        <v>163</v>
      </c>
      <c r="G156" s="5" t="s">
        <v>164</v>
      </c>
      <c r="H156" s="4" t="s">
        <v>165</v>
      </c>
      <c r="I156" s="4" t="s">
        <v>202</v>
      </c>
      <c r="J156" s="6"/>
      <c r="K156" s="6">
        <v>245000000</v>
      </c>
      <c r="L156" s="6"/>
      <c r="M156" s="6"/>
      <c r="N156" s="6">
        <f t="shared" si="4"/>
        <v>245000000</v>
      </c>
      <c r="O156" s="4" t="s">
        <v>166</v>
      </c>
    </row>
    <row r="157" spans="1:15" ht="60" x14ac:dyDescent="0.25">
      <c r="A157" s="4">
        <f t="shared" si="5"/>
        <v>148</v>
      </c>
      <c r="B157" s="4" t="s">
        <v>152</v>
      </c>
      <c r="C157" s="4" t="s">
        <v>153</v>
      </c>
      <c r="D157" s="4" t="s">
        <v>162</v>
      </c>
      <c r="E157" s="4" t="s">
        <v>16</v>
      </c>
      <c r="F157" s="4" t="s">
        <v>163</v>
      </c>
      <c r="G157" s="5" t="s">
        <v>164</v>
      </c>
      <c r="H157" s="4" t="s">
        <v>165</v>
      </c>
      <c r="I157" s="4" t="s">
        <v>203</v>
      </c>
      <c r="J157" s="6"/>
      <c r="K157" s="6">
        <v>245000000</v>
      </c>
      <c r="L157" s="6"/>
      <c r="M157" s="6"/>
      <c r="N157" s="6">
        <f t="shared" si="4"/>
        <v>245000000</v>
      </c>
      <c r="O157" s="4" t="s">
        <v>166</v>
      </c>
    </row>
    <row r="158" spans="1:15" ht="60" x14ac:dyDescent="0.25">
      <c r="A158" s="4">
        <f t="shared" si="5"/>
        <v>149</v>
      </c>
      <c r="B158" s="4" t="s">
        <v>152</v>
      </c>
      <c r="C158" s="4" t="s">
        <v>153</v>
      </c>
      <c r="D158" s="4" t="s">
        <v>162</v>
      </c>
      <c r="E158" s="4" t="s">
        <v>16</v>
      </c>
      <c r="F158" s="4" t="s">
        <v>163</v>
      </c>
      <c r="G158" s="5" t="s">
        <v>164</v>
      </c>
      <c r="H158" s="4" t="s">
        <v>165</v>
      </c>
      <c r="I158" s="4" t="s">
        <v>204</v>
      </c>
      <c r="J158" s="6"/>
      <c r="K158" s="6">
        <v>245000000</v>
      </c>
      <c r="L158" s="6"/>
      <c r="M158" s="6"/>
      <c r="N158" s="6">
        <f t="shared" si="4"/>
        <v>245000000</v>
      </c>
      <c r="O158" s="4" t="s">
        <v>166</v>
      </c>
    </row>
    <row r="159" spans="1:15" ht="60" x14ac:dyDescent="0.25">
      <c r="A159" s="4">
        <f t="shared" si="5"/>
        <v>150</v>
      </c>
      <c r="B159" s="4" t="s">
        <v>152</v>
      </c>
      <c r="C159" s="4" t="s">
        <v>153</v>
      </c>
      <c r="D159" s="4" t="s">
        <v>162</v>
      </c>
      <c r="E159" s="4" t="s">
        <v>16</v>
      </c>
      <c r="F159" s="4" t="s">
        <v>163</v>
      </c>
      <c r="G159" s="5" t="s">
        <v>164</v>
      </c>
      <c r="H159" s="4" t="s">
        <v>165</v>
      </c>
      <c r="I159" s="4" t="s">
        <v>205</v>
      </c>
      <c r="J159" s="6"/>
      <c r="K159" s="6">
        <v>132300000</v>
      </c>
      <c r="L159" s="6">
        <v>143500000</v>
      </c>
      <c r="M159" s="6">
        <v>143500000</v>
      </c>
      <c r="N159" s="6">
        <f t="shared" si="4"/>
        <v>419300000</v>
      </c>
      <c r="O159" s="4" t="s">
        <v>166</v>
      </c>
    </row>
    <row r="160" spans="1:15" ht="45" x14ac:dyDescent="0.25">
      <c r="A160" s="4">
        <f t="shared" si="5"/>
        <v>151</v>
      </c>
      <c r="B160" s="4" t="s">
        <v>152</v>
      </c>
      <c r="C160" s="4" t="s">
        <v>153</v>
      </c>
      <c r="D160" s="4" t="s">
        <v>162</v>
      </c>
      <c r="E160" s="4" t="s">
        <v>16</v>
      </c>
      <c r="F160" s="4" t="s">
        <v>163</v>
      </c>
      <c r="G160" s="5" t="s">
        <v>164</v>
      </c>
      <c r="H160" s="4" t="s">
        <v>165</v>
      </c>
      <c r="I160" s="4" t="s">
        <v>206</v>
      </c>
      <c r="J160" s="6"/>
      <c r="K160" s="6">
        <v>132000000</v>
      </c>
      <c r="L160" s="6">
        <v>138915000</v>
      </c>
      <c r="M160" s="6">
        <v>138915000</v>
      </c>
      <c r="N160" s="6">
        <f t="shared" si="4"/>
        <v>409830000</v>
      </c>
      <c r="O160" s="4" t="s">
        <v>166</v>
      </c>
    </row>
    <row r="161" spans="1:15" ht="45" x14ac:dyDescent="0.25">
      <c r="A161" s="4">
        <f t="shared" si="5"/>
        <v>152</v>
      </c>
      <c r="B161" s="4" t="s">
        <v>152</v>
      </c>
      <c r="C161" s="4" t="s">
        <v>153</v>
      </c>
      <c r="D161" s="4" t="s">
        <v>162</v>
      </c>
      <c r="E161" s="4" t="s">
        <v>16</v>
      </c>
      <c r="F161" s="4" t="s">
        <v>163</v>
      </c>
      <c r="G161" s="5" t="s">
        <v>164</v>
      </c>
      <c r="H161" s="4" t="s">
        <v>165</v>
      </c>
      <c r="I161" s="4" t="s">
        <v>207</v>
      </c>
      <c r="J161" s="6"/>
      <c r="K161" s="6">
        <v>245000000</v>
      </c>
      <c r="L161" s="6"/>
      <c r="M161" s="6"/>
      <c r="N161" s="6">
        <f t="shared" si="4"/>
        <v>245000000</v>
      </c>
      <c r="O161" s="4" t="s">
        <v>166</v>
      </c>
    </row>
    <row r="162" spans="1:15" ht="45" x14ac:dyDescent="0.25">
      <c r="A162" s="4">
        <f t="shared" si="5"/>
        <v>153</v>
      </c>
      <c r="B162" s="4" t="s">
        <v>152</v>
      </c>
      <c r="C162" s="4" t="s">
        <v>153</v>
      </c>
      <c r="D162" s="4" t="s">
        <v>162</v>
      </c>
      <c r="E162" s="4" t="s">
        <v>16</v>
      </c>
      <c r="F162" s="4" t="s">
        <v>163</v>
      </c>
      <c r="G162" s="5" t="s">
        <v>164</v>
      </c>
      <c r="H162" s="4" t="s">
        <v>165</v>
      </c>
      <c r="I162" s="4" t="s">
        <v>208</v>
      </c>
      <c r="J162" s="6"/>
      <c r="K162" s="6">
        <v>630000000</v>
      </c>
      <c r="L162" s="6">
        <v>635000000</v>
      </c>
      <c r="M162" s="6">
        <v>1016000000</v>
      </c>
      <c r="N162" s="6">
        <f t="shared" si="4"/>
        <v>2281000000</v>
      </c>
      <c r="O162" s="4" t="s">
        <v>166</v>
      </c>
    </row>
    <row r="163" spans="1:15" ht="75" x14ac:dyDescent="0.25">
      <c r="A163" s="4">
        <f t="shared" si="5"/>
        <v>154</v>
      </c>
      <c r="B163" s="4" t="s">
        <v>152</v>
      </c>
      <c r="C163" s="4" t="s">
        <v>153</v>
      </c>
      <c r="D163" s="4" t="s">
        <v>154</v>
      </c>
      <c r="E163" s="4" t="s">
        <v>16</v>
      </c>
      <c r="F163" s="4" t="s">
        <v>155</v>
      </c>
      <c r="G163" s="5" t="s">
        <v>156</v>
      </c>
      <c r="H163" s="4" t="s">
        <v>157</v>
      </c>
      <c r="I163" s="4" t="s">
        <v>209</v>
      </c>
      <c r="J163" s="6"/>
      <c r="K163" s="6">
        <v>800000000</v>
      </c>
      <c r="L163" s="6">
        <v>900000000</v>
      </c>
      <c r="M163" s="6">
        <v>1000000000</v>
      </c>
      <c r="N163" s="6">
        <f t="shared" si="4"/>
        <v>2700000000</v>
      </c>
      <c r="O163" s="4" t="s">
        <v>159</v>
      </c>
    </row>
    <row r="164" spans="1:15" ht="75" x14ac:dyDescent="0.25">
      <c r="A164" s="4">
        <f t="shared" si="5"/>
        <v>155</v>
      </c>
      <c r="B164" s="4" t="s">
        <v>152</v>
      </c>
      <c r="C164" s="4" t="s">
        <v>153</v>
      </c>
      <c r="D164" s="4" t="s">
        <v>154</v>
      </c>
      <c r="E164" s="4" t="s">
        <v>16</v>
      </c>
      <c r="F164" s="4" t="s">
        <v>155</v>
      </c>
      <c r="G164" s="5" t="s">
        <v>156</v>
      </c>
      <c r="H164" s="4" t="s">
        <v>157</v>
      </c>
      <c r="I164" s="4" t="s">
        <v>210</v>
      </c>
      <c r="J164" s="6">
        <v>600000000</v>
      </c>
      <c r="K164" s="6">
        <v>1000000000</v>
      </c>
      <c r="L164" s="6">
        <v>1100000000</v>
      </c>
      <c r="M164" s="6">
        <v>1200000000</v>
      </c>
      <c r="N164" s="6">
        <f t="shared" si="4"/>
        <v>3900000000</v>
      </c>
      <c r="O164" s="4" t="s">
        <v>159</v>
      </c>
    </row>
    <row r="165" spans="1:15" ht="75" x14ac:dyDescent="0.25">
      <c r="A165" s="4">
        <f t="shared" si="5"/>
        <v>156</v>
      </c>
      <c r="B165" s="4" t="s">
        <v>152</v>
      </c>
      <c r="C165" s="4" t="s">
        <v>153</v>
      </c>
      <c r="D165" s="4" t="s">
        <v>154</v>
      </c>
      <c r="E165" s="4" t="s">
        <v>16</v>
      </c>
      <c r="F165" s="4" t="s">
        <v>155</v>
      </c>
      <c r="G165" s="5" t="s">
        <v>156</v>
      </c>
      <c r="H165" s="4" t="s">
        <v>157</v>
      </c>
      <c r="I165" s="4" t="s">
        <v>211</v>
      </c>
      <c r="J165" s="6">
        <v>300000000</v>
      </c>
      <c r="K165" s="6">
        <v>125000000</v>
      </c>
      <c r="L165" s="6">
        <v>150000000</v>
      </c>
      <c r="M165" s="6">
        <v>175000000</v>
      </c>
      <c r="N165" s="6">
        <f t="shared" si="4"/>
        <v>750000000</v>
      </c>
      <c r="O165" s="4" t="s">
        <v>159</v>
      </c>
    </row>
    <row r="166" spans="1:15" ht="75" x14ac:dyDescent="0.25">
      <c r="A166" s="4">
        <f t="shared" si="5"/>
        <v>157</v>
      </c>
      <c r="B166" s="4" t="s">
        <v>152</v>
      </c>
      <c r="C166" s="4" t="s">
        <v>212</v>
      </c>
      <c r="D166" s="4" t="s">
        <v>154</v>
      </c>
      <c r="E166" s="4" t="s">
        <v>16</v>
      </c>
      <c r="F166" s="4" t="s">
        <v>155</v>
      </c>
      <c r="G166" s="5" t="s">
        <v>156</v>
      </c>
      <c r="H166" s="4" t="s">
        <v>157</v>
      </c>
      <c r="I166" s="4" t="s">
        <v>213</v>
      </c>
      <c r="J166" s="6"/>
      <c r="K166" s="6">
        <v>400000000</v>
      </c>
      <c r="L166" s="6">
        <v>500000000</v>
      </c>
      <c r="M166" s="6">
        <v>600000000</v>
      </c>
      <c r="N166" s="6">
        <f t="shared" si="4"/>
        <v>1500000000</v>
      </c>
      <c r="O166" s="4" t="s">
        <v>159</v>
      </c>
    </row>
    <row r="167" spans="1:15" ht="75" x14ac:dyDescent="0.25">
      <c r="A167" s="4">
        <f t="shared" si="5"/>
        <v>158</v>
      </c>
      <c r="B167" s="4" t="s">
        <v>152</v>
      </c>
      <c r="C167" s="4" t="s">
        <v>212</v>
      </c>
      <c r="D167" s="4" t="s">
        <v>154</v>
      </c>
      <c r="E167" s="4" t="s">
        <v>16</v>
      </c>
      <c r="F167" s="4" t="s">
        <v>155</v>
      </c>
      <c r="G167" s="5" t="s">
        <v>156</v>
      </c>
      <c r="H167" s="4" t="s">
        <v>157</v>
      </c>
      <c r="I167" s="4" t="s">
        <v>214</v>
      </c>
      <c r="J167" s="6">
        <v>700000000</v>
      </c>
      <c r="K167" s="6">
        <v>400000000</v>
      </c>
      <c r="L167" s="6">
        <v>500000000</v>
      </c>
      <c r="M167" s="6">
        <v>600000000</v>
      </c>
      <c r="N167" s="6">
        <f t="shared" si="4"/>
        <v>2200000000</v>
      </c>
      <c r="O167" s="4" t="s">
        <v>159</v>
      </c>
    </row>
    <row r="168" spans="1:15" ht="75" x14ac:dyDescent="0.25">
      <c r="A168" s="4">
        <f t="shared" si="5"/>
        <v>159</v>
      </c>
      <c r="B168" s="4" t="s">
        <v>152</v>
      </c>
      <c r="C168" s="4" t="s">
        <v>161</v>
      </c>
      <c r="D168" s="4" t="s">
        <v>215</v>
      </c>
      <c r="E168" s="4" t="s">
        <v>16</v>
      </c>
      <c r="F168" s="4" t="s">
        <v>216</v>
      </c>
      <c r="G168" s="5" t="s">
        <v>217</v>
      </c>
      <c r="H168" s="4" t="s">
        <v>218</v>
      </c>
      <c r="I168" s="4" t="s">
        <v>219</v>
      </c>
      <c r="J168" s="6">
        <v>1689000000</v>
      </c>
      <c r="K168" s="6"/>
      <c r="L168" s="6"/>
      <c r="M168" s="6"/>
      <c r="N168" s="6">
        <f t="shared" si="4"/>
        <v>1689000000</v>
      </c>
      <c r="O168" s="4" t="s">
        <v>220</v>
      </c>
    </row>
    <row r="169" spans="1:15" ht="60" x14ac:dyDescent="0.25">
      <c r="A169" s="4">
        <f t="shared" si="5"/>
        <v>160</v>
      </c>
      <c r="B169" s="4" t="s">
        <v>152</v>
      </c>
      <c r="C169" s="4" t="s">
        <v>161</v>
      </c>
      <c r="D169" s="4" t="s">
        <v>215</v>
      </c>
      <c r="E169" s="4" t="s">
        <v>16</v>
      </c>
      <c r="F169" s="4" t="s">
        <v>216</v>
      </c>
      <c r="G169" s="5" t="s">
        <v>217</v>
      </c>
      <c r="H169" s="4" t="s">
        <v>218</v>
      </c>
      <c r="I169" s="4" t="s">
        <v>221</v>
      </c>
      <c r="J169" s="6">
        <v>1613763000</v>
      </c>
      <c r="K169" s="6"/>
      <c r="L169" s="6"/>
      <c r="M169" s="6"/>
      <c r="N169" s="6">
        <f t="shared" si="4"/>
        <v>1613763000</v>
      </c>
      <c r="O169" s="4" t="s">
        <v>220</v>
      </c>
    </row>
    <row r="170" spans="1:15" ht="90" x14ac:dyDescent="0.25">
      <c r="A170" s="4">
        <f t="shared" si="5"/>
        <v>161</v>
      </c>
      <c r="B170" s="4" t="s">
        <v>152</v>
      </c>
      <c r="C170" s="4" t="s">
        <v>161</v>
      </c>
      <c r="D170" s="4" t="s">
        <v>215</v>
      </c>
      <c r="E170" s="4" t="s">
        <v>16</v>
      </c>
      <c r="F170" s="4" t="s">
        <v>216</v>
      </c>
      <c r="G170" s="5" t="s">
        <v>217</v>
      </c>
      <c r="H170" s="4" t="s">
        <v>218</v>
      </c>
      <c r="I170" s="4" t="s">
        <v>222</v>
      </c>
      <c r="J170" s="6">
        <v>1128237000</v>
      </c>
      <c r="K170" s="6"/>
      <c r="L170" s="6"/>
      <c r="M170" s="6"/>
      <c r="N170" s="6">
        <f t="shared" si="4"/>
        <v>1128237000</v>
      </c>
      <c r="O170" s="4" t="s">
        <v>220</v>
      </c>
    </row>
    <row r="171" spans="1:15" ht="60" x14ac:dyDescent="0.25">
      <c r="A171" s="4">
        <f t="shared" si="5"/>
        <v>162</v>
      </c>
      <c r="B171" s="4" t="s">
        <v>152</v>
      </c>
      <c r="C171" s="4" t="s">
        <v>161</v>
      </c>
      <c r="D171" s="4" t="s">
        <v>215</v>
      </c>
      <c r="E171" s="4" t="s">
        <v>16</v>
      </c>
      <c r="F171" s="4" t="s">
        <v>216</v>
      </c>
      <c r="G171" s="5" t="s">
        <v>217</v>
      </c>
      <c r="H171" s="4" t="s">
        <v>218</v>
      </c>
      <c r="I171" s="4" t="s">
        <v>223</v>
      </c>
      <c r="J171" s="6">
        <v>200000000</v>
      </c>
      <c r="K171" s="6"/>
      <c r="L171" s="6"/>
      <c r="M171" s="6"/>
      <c r="N171" s="6">
        <f t="shared" si="4"/>
        <v>200000000</v>
      </c>
      <c r="O171" s="4" t="s">
        <v>220</v>
      </c>
    </row>
    <row r="172" spans="1:15" ht="75" x14ac:dyDescent="0.25">
      <c r="A172" s="4">
        <f t="shared" si="5"/>
        <v>163</v>
      </c>
      <c r="B172" s="4" t="s">
        <v>152</v>
      </c>
      <c r="C172" s="4" t="s">
        <v>161</v>
      </c>
      <c r="D172" s="4" t="s">
        <v>215</v>
      </c>
      <c r="E172" s="4" t="s">
        <v>16</v>
      </c>
      <c r="F172" s="4" t="s">
        <v>216</v>
      </c>
      <c r="G172" s="5" t="s">
        <v>217</v>
      </c>
      <c r="H172" s="4" t="s">
        <v>218</v>
      </c>
      <c r="I172" s="4" t="s">
        <v>224</v>
      </c>
      <c r="J172" s="6">
        <v>200000000</v>
      </c>
      <c r="K172" s="6"/>
      <c r="L172" s="6"/>
      <c r="M172" s="6"/>
      <c r="N172" s="6">
        <f t="shared" si="4"/>
        <v>200000000</v>
      </c>
      <c r="O172" s="4" t="s">
        <v>220</v>
      </c>
    </row>
    <row r="173" spans="1:15" ht="60" x14ac:dyDescent="0.25">
      <c r="A173" s="4">
        <f t="shared" si="5"/>
        <v>164</v>
      </c>
      <c r="B173" s="4" t="s">
        <v>152</v>
      </c>
      <c r="C173" s="4" t="s">
        <v>161</v>
      </c>
      <c r="D173" s="4" t="s">
        <v>215</v>
      </c>
      <c r="E173" s="4" t="s">
        <v>16</v>
      </c>
      <c r="F173" s="4" t="s">
        <v>216</v>
      </c>
      <c r="G173" s="5" t="s">
        <v>217</v>
      </c>
      <c r="H173" s="4" t="s">
        <v>218</v>
      </c>
      <c r="I173" s="4" t="s">
        <v>225</v>
      </c>
      <c r="J173" s="6"/>
      <c r="K173" s="6">
        <v>10000000</v>
      </c>
      <c r="L173" s="6">
        <v>10000000</v>
      </c>
      <c r="M173" s="6">
        <v>10000000</v>
      </c>
      <c r="N173" s="6">
        <f t="shared" si="4"/>
        <v>30000000</v>
      </c>
      <c r="O173" s="4" t="s">
        <v>220</v>
      </c>
    </row>
    <row r="174" spans="1:15" ht="60" x14ac:dyDescent="0.25">
      <c r="A174" s="4">
        <f t="shared" si="5"/>
        <v>165</v>
      </c>
      <c r="B174" s="4" t="s">
        <v>152</v>
      </c>
      <c r="C174" s="4" t="s">
        <v>161</v>
      </c>
      <c r="D174" s="4" t="s">
        <v>226</v>
      </c>
      <c r="E174" s="4" t="s">
        <v>16</v>
      </c>
      <c r="F174" s="4" t="s">
        <v>216</v>
      </c>
      <c r="G174" s="5" t="s">
        <v>217</v>
      </c>
      <c r="H174" s="4" t="s">
        <v>227</v>
      </c>
      <c r="I174" s="4" t="s">
        <v>228</v>
      </c>
      <c r="J174" s="6"/>
      <c r="K174" s="6">
        <v>1200000000</v>
      </c>
      <c r="L174" s="6">
        <v>813252952</v>
      </c>
      <c r="M174" s="6">
        <v>780000000</v>
      </c>
      <c r="N174" s="6">
        <f t="shared" si="4"/>
        <v>2793252952</v>
      </c>
      <c r="O174" s="4" t="s">
        <v>220</v>
      </c>
    </row>
    <row r="175" spans="1:15" ht="45" x14ac:dyDescent="0.25">
      <c r="A175" s="4">
        <f t="shared" si="5"/>
        <v>166</v>
      </c>
      <c r="B175" s="4" t="s">
        <v>152</v>
      </c>
      <c r="C175" s="4" t="s">
        <v>161</v>
      </c>
      <c r="D175" s="4" t="s">
        <v>226</v>
      </c>
      <c r="E175" s="4" t="s">
        <v>16</v>
      </c>
      <c r="F175" s="4" t="s">
        <v>216</v>
      </c>
      <c r="G175" s="5" t="s">
        <v>217</v>
      </c>
      <c r="H175" s="4" t="s">
        <v>227</v>
      </c>
      <c r="I175" s="4" t="s">
        <v>229</v>
      </c>
      <c r="J175" s="6"/>
      <c r="K175" s="6">
        <v>29704127</v>
      </c>
      <c r="L175" s="6">
        <v>20000000</v>
      </c>
      <c r="M175" s="6">
        <v>20000000</v>
      </c>
      <c r="N175" s="6">
        <f t="shared" si="4"/>
        <v>69704127</v>
      </c>
      <c r="O175" s="4" t="s">
        <v>220</v>
      </c>
    </row>
    <row r="176" spans="1:15" ht="45" x14ac:dyDescent="0.25">
      <c r="A176" s="4">
        <f t="shared" si="5"/>
        <v>167</v>
      </c>
      <c r="B176" s="4" t="s">
        <v>152</v>
      </c>
      <c r="C176" s="4" t="s">
        <v>161</v>
      </c>
      <c r="D176" s="4" t="s">
        <v>226</v>
      </c>
      <c r="E176" s="4" t="s">
        <v>16</v>
      </c>
      <c r="F176" s="4" t="s">
        <v>216</v>
      </c>
      <c r="G176" s="5" t="s">
        <v>217</v>
      </c>
      <c r="H176" s="4" t="s">
        <v>227</v>
      </c>
      <c r="I176" s="4" t="s">
        <v>230</v>
      </c>
      <c r="J176" s="6"/>
      <c r="K176" s="6">
        <v>5419586775</v>
      </c>
      <c r="L176" s="6">
        <v>1683001815</v>
      </c>
      <c r="M176" s="6">
        <v>960565387</v>
      </c>
      <c r="N176" s="6">
        <f t="shared" si="4"/>
        <v>8063153977</v>
      </c>
      <c r="O176" s="4" t="s">
        <v>220</v>
      </c>
    </row>
    <row r="177" spans="1:15" ht="45" x14ac:dyDescent="0.25">
      <c r="A177" s="4">
        <f t="shared" si="5"/>
        <v>168</v>
      </c>
      <c r="B177" s="4" t="s">
        <v>152</v>
      </c>
      <c r="C177" s="4" t="s">
        <v>161</v>
      </c>
      <c r="D177" s="4" t="s">
        <v>226</v>
      </c>
      <c r="E177" s="4" t="s">
        <v>16</v>
      </c>
      <c r="F177" s="4" t="s">
        <v>216</v>
      </c>
      <c r="G177" s="5" t="s">
        <v>217</v>
      </c>
      <c r="H177" s="4" t="s">
        <v>227</v>
      </c>
      <c r="I177" s="4" t="s">
        <v>231</v>
      </c>
      <c r="J177" s="6"/>
      <c r="K177" s="6">
        <v>5453595000</v>
      </c>
      <c r="L177" s="6">
        <v>5726274750</v>
      </c>
      <c r="M177" s="6">
        <v>6012588487</v>
      </c>
      <c r="N177" s="6">
        <f t="shared" si="4"/>
        <v>17192458237</v>
      </c>
      <c r="O177" s="4" t="s">
        <v>220</v>
      </c>
    </row>
    <row r="178" spans="1:15" ht="45" x14ac:dyDescent="0.25">
      <c r="A178" s="4">
        <f t="shared" si="5"/>
        <v>169</v>
      </c>
      <c r="B178" s="4" t="s">
        <v>232</v>
      </c>
      <c r="C178" s="4" t="s">
        <v>233</v>
      </c>
      <c r="D178" s="4" t="s">
        <v>234</v>
      </c>
      <c r="E178" s="4" t="s">
        <v>16</v>
      </c>
      <c r="F178" s="4" t="s">
        <v>235</v>
      </c>
      <c r="G178" s="5" t="s">
        <v>236</v>
      </c>
      <c r="H178" s="4" t="s">
        <v>237</v>
      </c>
      <c r="I178" s="4" t="s">
        <v>238</v>
      </c>
      <c r="J178" s="6">
        <v>1438000000</v>
      </c>
      <c r="K178" s="6">
        <v>2760000000</v>
      </c>
      <c r="L178" s="6">
        <v>2415000000</v>
      </c>
      <c r="M178" s="6">
        <v>2125000000</v>
      </c>
      <c r="N178" s="6">
        <f t="shared" si="4"/>
        <v>8738000000</v>
      </c>
      <c r="O178" s="4" t="s">
        <v>239</v>
      </c>
    </row>
    <row r="179" spans="1:15" ht="75" x14ac:dyDescent="0.25">
      <c r="A179" s="4">
        <f t="shared" si="5"/>
        <v>170</v>
      </c>
      <c r="B179" s="4" t="s">
        <v>240</v>
      </c>
      <c r="C179" s="4" t="s">
        <v>241</v>
      </c>
      <c r="D179" s="4" t="s">
        <v>234</v>
      </c>
      <c r="E179" s="4" t="s">
        <v>16</v>
      </c>
      <c r="F179" s="4" t="s">
        <v>242</v>
      </c>
      <c r="G179" s="5" t="s">
        <v>243</v>
      </c>
      <c r="H179" s="4" t="s">
        <v>244</v>
      </c>
      <c r="I179" s="4" t="s">
        <v>245</v>
      </c>
      <c r="J179" s="6">
        <v>100000000</v>
      </c>
      <c r="K179" s="6">
        <v>150000000</v>
      </c>
      <c r="L179" s="6">
        <v>200000000</v>
      </c>
      <c r="M179" s="6">
        <v>200000000</v>
      </c>
      <c r="N179" s="6">
        <f t="shared" si="4"/>
        <v>650000000</v>
      </c>
      <c r="O179" s="4" t="s">
        <v>246</v>
      </c>
    </row>
    <row r="180" spans="1:15" ht="75" x14ac:dyDescent="0.25">
      <c r="A180" s="4">
        <f t="shared" si="5"/>
        <v>171</v>
      </c>
      <c r="B180" s="4" t="s">
        <v>240</v>
      </c>
      <c r="C180" s="4" t="s">
        <v>241</v>
      </c>
      <c r="D180" s="4" t="s">
        <v>234</v>
      </c>
      <c r="E180" s="4" t="s">
        <v>16</v>
      </c>
      <c r="F180" s="4" t="s">
        <v>242</v>
      </c>
      <c r="G180" s="5" t="s">
        <v>243</v>
      </c>
      <c r="H180" s="4" t="s">
        <v>244</v>
      </c>
      <c r="I180" s="4" t="s">
        <v>247</v>
      </c>
      <c r="J180" s="6">
        <v>192000000</v>
      </c>
      <c r="K180" s="6">
        <v>400000000</v>
      </c>
      <c r="L180" s="6">
        <v>550000000</v>
      </c>
      <c r="M180" s="6">
        <v>500000000</v>
      </c>
      <c r="N180" s="6">
        <f t="shared" si="4"/>
        <v>1642000000</v>
      </c>
      <c r="O180" s="4" t="s">
        <v>246</v>
      </c>
    </row>
    <row r="181" spans="1:15" ht="75" x14ac:dyDescent="0.25">
      <c r="A181" s="4">
        <f t="shared" si="5"/>
        <v>172</v>
      </c>
      <c r="B181" s="4" t="s">
        <v>240</v>
      </c>
      <c r="C181" s="4" t="s">
        <v>241</v>
      </c>
      <c r="D181" s="4" t="s">
        <v>234</v>
      </c>
      <c r="E181" s="4" t="s">
        <v>16</v>
      </c>
      <c r="F181" s="4" t="s">
        <v>242</v>
      </c>
      <c r="G181" s="5" t="s">
        <v>243</v>
      </c>
      <c r="H181" s="4" t="s">
        <v>244</v>
      </c>
      <c r="I181" s="4" t="s">
        <v>248</v>
      </c>
      <c r="J181" s="6">
        <v>100000000</v>
      </c>
      <c r="K181" s="6"/>
      <c r="L181" s="6"/>
      <c r="M181" s="6"/>
      <c r="N181" s="6">
        <f t="shared" si="4"/>
        <v>100000000</v>
      </c>
      <c r="O181" s="4" t="s">
        <v>246</v>
      </c>
    </row>
    <row r="182" spans="1:15" ht="60" x14ac:dyDescent="0.25">
      <c r="A182" s="4">
        <f t="shared" si="5"/>
        <v>173</v>
      </c>
      <c r="B182" s="4" t="s">
        <v>232</v>
      </c>
      <c r="C182" s="4" t="s">
        <v>249</v>
      </c>
      <c r="D182" s="4" t="s">
        <v>234</v>
      </c>
      <c r="E182" s="4" t="s">
        <v>16</v>
      </c>
      <c r="F182" s="4" t="s">
        <v>250</v>
      </c>
      <c r="G182" s="5" t="s">
        <v>251</v>
      </c>
      <c r="H182" s="4" t="s">
        <v>252</v>
      </c>
      <c r="I182" s="4" t="s">
        <v>253</v>
      </c>
      <c r="J182" s="6"/>
      <c r="K182" s="6">
        <v>600000000</v>
      </c>
      <c r="L182" s="6"/>
      <c r="M182" s="6">
        <v>600000000</v>
      </c>
      <c r="N182" s="6">
        <f t="shared" si="4"/>
        <v>1200000000</v>
      </c>
      <c r="O182" s="4" t="s">
        <v>254</v>
      </c>
    </row>
    <row r="183" spans="1:15" ht="120" x14ac:dyDescent="0.25">
      <c r="A183" s="4">
        <f t="shared" si="5"/>
        <v>174</v>
      </c>
      <c r="B183" s="4" t="s">
        <v>232</v>
      </c>
      <c r="C183" s="4" t="s">
        <v>233</v>
      </c>
      <c r="D183" s="4" t="s">
        <v>193</v>
      </c>
      <c r="E183" s="4" t="s">
        <v>255</v>
      </c>
      <c r="F183" s="4" t="s">
        <v>256</v>
      </c>
      <c r="G183" s="9" t="s">
        <v>257</v>
      </c>
      <c r="H183" s="4" t="s">
        <v>258</v>
      </c>
      <c r="I183" s="4" t="s">
        <v>259</v>
      </c>
      <c r="J183" s="6"/>
      <c r="K183" s="6">
        <v>981300000</v>
      </c>
      <c r="L183" s="6"/>
      <c r="M183" s="6"/>
      <c r="N183" s="6">
        <f t="shared" si="4"/>
        <v>981300000</v>
      </c>
      <c r="O183" s="4" t="s">
        <v>260</v>
      </c>
    </row>
    <row r="184" spans="1:15" ht="60" x14ac:dyDescent="0.25">
      <c r="A184" s="4">
        <f t="shared" si="5"/>
        <v>175</v>
      </c>
      <c r="B184" s="4" t="s">
        <v>232</v>
      </c>
      <c r="C184" s="4" t="s">
        <v>233</v>
      </c>
      <c r="D184" s="4" t="s">
        <v>44</v>
      </c>
      <c r="E184" s="4" t="s">
        <v>45</v>
      </c>
      <c r="F184" s="4" t="s">
        <v>46</v>
      </c>
      <c r="G184" s="5" t="s">
        <v>47</v>
      </c>
      <c r="H184" s="4" t="s">
        <v>48</v>
      </c>
      <c r="I184" s="7" t="s">
        <v>261</v>
      </c>
      <c r="J184" s="8">
        <v>1857572059</v>
      </c>
      <c r="K184" s="6">
        <v>2000000000</v>
      </c>
      <c r="L184" s="6"/>
      <c r="M184" s="6"/>
      <c r="N184" s="6">
        <f t="shared" si="4"/>
        <v>3857572059</v>
      </c>
      <c r="O184" s="4" t="s">
        <v>50</v>
      </c>
    </row>
    <row r="185" spans="1:15" ht="60" x14ac:dyDescent="0.25">
      <c r="A185" s="4">
        <f t="shared" si="5"/>
        <v>176</v>
      </c>
      <c r="B185" s="4" t="s">
        <v>232</v>
      </c>
      <c r="C185" s="4" t="s">
        <v>249</v>
      </c>
      <c r="D185" s="4" t="s">
        <v>234</v>
      </c>
      <c r="E185" s="4" t="s">
        <v>16</v>
      </c>
      <c r="F185" s="4" t="s">
        <v>250</v>
      </c>
      <c r="G185" s="5" t="s">
        <v>251</v>
      </c>
      <c r="H185" s="4" t="s">
        <v>252</v>
      </c>
      <c r="I185" s="4" t="s">
        <v>262</v>
      </c>
      <c r="J185" s="6">
        <v>1435000000</v>
      </c>
      <c r="K185" s="6"/>
      <c r="L185" s="6"/>
      <c r="M185" s="6">
        <v>650000000</v>
      </c>
      <c r="N185" s="6">
        <f t="shared" si="4"/>
        <v>2085000000</v>
      </c>
      <c r="O185" s="4" t="s">
        <v>254</v>
      </c>
    </row>
    <row r="186" spans="1:15" ht="45" x14ac:dyDescent="0.25">
      <c r="A186" s="4">
        <f t="shared" si="5"/>
        <v>177</v>
      </c>
      <c r="B186" s="4" t="s">
        <v>13</v>
      </c>
      <c r="C186" s="4" t="s">
        <v>14</v>
      </c>
      <c r="D186" s="4" t="s">
        <v>15</v>
      </c>
      <c r="E186" s="4" t="s">
        <v>16</v>
      </c>
      <c r="F186" s="4" t="s">
        <v>17</v>
      </c>
      <c r="G186" s="5" t="s">
        <v>18</v>
      </c>
      <c r="H186" s="4" t="s">
        <v>19</v>
      </c>
      <c r="I186" s="4" t="s">
        <v>263</v>
      </c>
      <c r="J186" s="6"/>
      <c r="K186" s="6"/>
      <c r="L186" s="6">
        <v>400000000</v>
      </c>
      <c r="M186" s="6"/>
      <c r="N186" s="6">
        <f t="shared" si="4"/>
        <v>400000000</v>
      </c>
      <c r="O186" s="4" t="s">
        <v>254</v>
      </c>
    </row>
    <row r="187" spans="1:15" ht="45" x14ac:dyDescent="0.25">
      <c r="A187" s="4">
        <f t="shared" si="5"/>
        <v>178</v>
      </c>
      <c r="B187" s="4" t="s">
        <v>13</v>
      </c>
      <c r="C187" s="4" t="s">
        <v>14</v>
      </c>
      <c r="D187" s="4" t="s">
        <v>15</v>
      </c>
      <c r="E187" s="4" t="s">
        <v>16</v>
      </c>
      <c r="F187" s="4" t="s">
        <v>17</v>
      </c>
      <c r="G187" s="5" t="s">
        <v>18</v>
      </c>
      <c r="H187" s="4" t="s">
        <v>19</v>
      </c>
      <c r="I187" s="4" t="s">
        <v>264</v>
      </c>
      <c r="J187" s="6"/>
      <c r="K187" s="6">
        <v>300000000</v>
      </c>
      <c r="L187" s="6"/>
      <c r="M187" s="6"/>
      <c r="N187" s="6">
        <f t="shared" si="4"/>
        <v>300000000</v>
      </c>
      <c r="O187" s="4" t="s">
        <v>246</v>
      </c>
    </row>
    <row r="188" spans="1:15" ht="60" x14ac:dyDescent="0.25">
      <c r="A188" s="4">
        <f t="shared" si="5"/>
        <v>179</v>
      </c>
      <c r="B188" s="4" t="s">
        <v>13</v>
      </c>
      <c r="C188" s="4" t="s">
        <v>14</v>
      </c>
      <c r="D188" s="4" t="s">
        <v>15</v>
      </c>
      <c r="E188" s="4" t="s">
        <v>16</v>
      </c>
      <c r="F188" s="4" t="s">
        <v>17</v>
      </c>
      <c r="G188" s="5" t="s">
        <v>18</v>
      </c>
      <c r="H188" s="4" t="s">
        <v>19</v>
      </c>
      <c r="I188" s="4" t="s">
        <v>265</v>
      </c>
      <c r="J188" s="6"/>
      <c r="K188" s="6"/>
      <c r="L188" s="6">
        <v>860000000</v>
      </c>
      <c r="M188" s="6"/>
      <c r="N188" s="6">
        <f t="shared" si="4"/>
        <v>860000000</v>
      </c>
      <c r="O188" s="4" t="s">
        <v>254</v>
      </c>
    </row>
    <row r="189" spans="1:15" ht="60" x14ac:dyDescent="0.25">
      <c r="A189" s="4">
        <f t="shared" si="5"/>
        <v>180</v>
      </c>
      <c r="B189" s="4" t="s">
        <v>232</v>
      </c>
      <c r="C189" s="4" t="s">
        <v>249</v>
      </c>
      <c r="D189" s="4" t="s">
        <v>44</v>
      </c>
      <c r="E189" s="4" t="s">
        <v>45</v>
      </c>
      <c r="F189" s="4" t="s">
        <v>46</v>
      </c>
      <c r="G189" s="5" t="s">
        <v>47</v>
      </c>
      <c r="H189" s="4" t="s">
        <v>48</v>
      </c>
      <c r="I189" s="4" t="s">
        <v>266</v>
      </c>
      <c r="J189" s="8">
        <v>14577250</v>
      </c>
      <c r="K189" s="6">
        <v>500000000</v>
      </c>
      <c r="L189" s="6"/>
      <c r="M189" s="6"/>
      <c r="N189" s="6">
        <f t="shared" si="4"/>
        <v>514577250</v>
      </c>
      <c r="O189" s="4" t="s">
        <v>50</v>
      </c>
    </row>
    <row r="190" spans="1:15" ht="45" x14ac:dyDescent="0.25">
      <c r="A190" s="4">
        <f t="shared" si="5"/>
        <v>181</v>
      </c>
      <c r="B190" s="4" t="s">
        <v>232</v>
      </c>
      <c r="C190" s="4" t="s">
        <v>233</v>
      </c>
      <c r="D190" s="4" t="s">
        <v>234</v>
      </c>
      <c r="E190" s="4" t="s">
        <v>16</v>
      </c>
      <c r="F190" s="4" t="s">
        <v>250</v>
      </c>
      <c r="G190" s="5" t="s">
        <v>251</v>
      </c>
      <c r="H190" s="4" t="s">
        <v>252</v>
      </c>
      <c r="I190" s="4" t="s">
        <v>267</v>
      </c>
      <c r="J190" s="6"/>
      <c r="K190" s="6"/>
      <c r="L190" s="6"/>
      <c r="M190" s="6">
        <v>600000000</v>
      </c>
      <c r="N190" s="6">
        <f t="shared" si="4"/>
        <v>600000000</v>
      </c>
      <c r="O190" s="4" t="s">
        <v>254</v>
      </c>
    </row>
    <row r="191" spans="1:15" ht="45" x14ac:dyDescent="0.25">
      <c r="A191" s="4">
        <f t="shared" si="5"/>
        <v>182</v>
      </c>
      <c r="B191" s="4" t="s">
        <v>232</v>
      </c>
      <c r="C191" s="4" t="s">
        <v>268</v>
      </c>
      <c r="D191" s="4" t="s">
        <v>44</v>
      </c>
      <c r="E191" s="4" t="s">
        <v>45</v>
      </c>
      <c r="F191" s="4" t="s">
        <v>46</v>
      </c>
      <c r="G191" s="5" t="s">
        <v>47</v>
      </c>
      <c r="H191" s="4" t="s">
        <v>48</v>
      </c>
      <c r="I191" s="4" t="s">
        <v>269</v>
      </c>
      <c r="J191" s="6"/>
      <c r="K191" s="6">
        <v>150000000</v>
      </c>
      <c r="L191" s="6"/>
      <c r="M191" s="6"/>
      <c r="N191" s="6">
        <f t="shared" si="4"/>
        <v>150000000</v>
      </c>
      <c r="O191" s="4" t="s">
        <v>50</v>
      </c>
    </row>
    <row r="192" spans="1:15" ht="45" x14ac:dyDescent="0.25">
      <c r="A192" s="4">
        <f t="shared" si="5"/>
        <v>183</v>
      </c>
      <c r="B192" s="4" t="s">
        <v>232</v>
      </c>
      <c r="C192" s="4" t="s">
        <v>268</v>
      </c>
      <c r="D192" s="4" t="s">
        <v>44</v>
      </c>
      <c r="E192" s="4" t="s">
        <v>45</v>
      </c>
      <c r="F192" s="4" t="s">
        <v>46</v>
      </c>
      <c r="G192" s="5" t="s">
        <v>47</v>
      </c>
      <c r="H192" s="4" t="s">
        <v>48</v>
      </c>
      <c r="I192" s="4" t="s">
        <v>270</v>
      </c>
      <c r="J192" s="8">
        <v>76234315</v>
      </c>
      <c r="K192" s="6">
        <v>65000000</v>
      </c>
      <c r="L192" s="6"/>
      <c r="M192" s="6"/>
      <c r="N192" s="6">
        <f t="shared" si="4"/>
        <v>141234315</v>
      </c>
      <c r="O192" s="4" t="s">
        <v>50</v>
      </c>
    </row>
    <row r="193" spans="1:15" ht="45" x14ac:dyDescent="0.25">
      <c r="A193" s="4">
        <f t="shared" si="5"/>
        <v>184</v>
      </c>
      <c r="B193" s="4" t="s">
        <v>232</v>
      </c>
      <c r="C193" s="4" t="s">
        <v>268</v>
      </c>
      <c r="D193" s="4" t="s">
        <v>44</v>
      </c>
      <c r="E193" s="4" t="s">
        <v>45</v>
      </c>
      <c r="F193" s="4" t="s">
        <v>46</v>
      </c>
      <c r="G193" s="5" t="s">
        <v>47</v>
      </c>
      <c r="H193" s="4" t="s">
        <v>48</v>
      </c>
      <c r="I193" s="4" t="s">
        <v>271</v>
      </c>
      <c r="J193" s="6">
        <v>932889575</v>
      </c>
      <c r="K193" s="6">
        <v>1000000000</v>
      </c>
      <c r="L193" s="6"/>
      <c r="M193" s="6"/>
      <c r="N193" s="6">
        <f t="shared" si="4"/>
        <v>1932889575</v>
      </c>
      <c r="O193" s="4" t="s">
        <v>50</v>
      </c>
    </row>
    <row r="194" spans="1:15" ht="75" x14ac:dyDescent="0.25">
      <c r="A194" s="4">
        <f t="shared" si="5"/>
        <v>185</v>
      </c>
      <c r="B194" s="4" t="s">
        <v>232</v>
      </c>
      <c r="C194" s="4" t="s">
        <v>241</v>
      </c>
      <c r="D194" s="4" t="s">
        <v>44</v>
      </c>
      <c r="E194" s="4" t="s">
        <v>45</v>
      </c>
      <c r="F194" s="4" t="s">
        <v>46</v>
      </c>
      <c r="G194" s="5" t="s">
        <v>47</v>
      </c>
      <c r="H194" s="4" t="s">
        <v>48</v>
      </c>
      <c r="I194" s="4" t="s">
        <v>272</v>
      </c>
      <c r="J194" s="8">
        <v>500000564</v>
      </c>
      <c r="K194" s="6"/>
      <c r="L194" s="6"/>
      <c r="M194" s="6"/>
      <c r="N194" s="6">
        <f t="shared" si="4"/>
        <v>500000564</v>
      </c>
      <c r="O194" s="4" t="s">
        <v>50</v>
      </c>
    </row>
    <row r="195" spans="1:15" ht="45" x14ac:dyDescent="0.25">
      <c r="A195" s="4">
        <f t="shared" si="5"/>
        <v>186</v>
      </c>
      <c r="B195" s="4" t="s">
        <v>273</v>
      </c>
      <c r="C195" s="4" t="s">
        <v>274</v>
      </c>
      <c r="D195" s="4" t="s">
        <v>275</v>
      </c>
      <c r="E195" s="4" t="s">
        <v>16</v>
      </c>
      <c r="F195" s="4" t="s">
        <v>276</v>
      </c>
      <c r="G195" s="5" t="s">
        <v>277</v>
      </c>
      <c r="H195" s="4" t="s">
        <v>278</v>
      </c>
      <c r="I195" s="4" t="s">
        <v>279</v>
      </c>
      <c r="J195" s="6">
        <v>153500000</v>
      </c>
      <c r="K195" s="6">
        <v>102000000</v>
      </c>
      <c r="L195" s="6">
        <v>85000000</v>
      </c>
      <c r="M195" s="6">
        <v>85000000</v>
      </c>
      <c r="N195" s="6">
        <f t="shared" si="4"/>
        <v>425500000</v>
      </c>
      <c r="O195" s="4" t="s">
        <v>280</v>
      </c>
    </row>
    <row r="196" spans="1:15" ht="45" x14ac:dyDescent="0.25">
      <c r="A196" s="4">
        <f t="shared" si="5"/>
        <v>187</v>
      </c>
      <c r="B196" s="4" t="s">
        <v>273</v>
      </c>
      <c r="C196" s="4" t="s">
        <v>274</v>
      </c>
      <c r="D196" s="4" t="s">
        <v>275</v>
      </c>
      <c r="E196" s="4" t="s">
        <v>16</v>
      </c>
      <c r="F196" s="4" t="s">
        <v>276</v>
      </c>
      <c r="G196" s="5" t="s">
        <v>277</v>
      </c>
      <c r="H196" s="4" t="s">
        <v>278</v>
      </c>
      <c r="I196" s="4" t="s">
        <v>281</v>
      </c>
      <c r="J196" s="6">
        <v>100000000</v>
      </c>
      <c r="K196" s="6"/>
      <c r="L196" s="6">
        <v>100000000</v>
      </c>
      <c r="M196" s="6">
        <v>200000000</v>
      </c>
      <c r="N196" s="6">
        <f t="shared" si="4"/>
        <v>400000000</v>
      </c>
      <c r="O196" s="4" t="s">
        <v>280</v>
      </c>
    </row>
    <row r="197" spans="1:15" ht="45" x14ac:dyDescent="0.25">
      <c r="A197" s="4">
        <f t="shared" si="5"/>
        <v>188</v>
      </c>
      <c r="B197" s="4" t="s">
        <v>273</v>
      </c>
      <c r="C197" s="4" t="s">
        <v>274</v>
      </c>
      <c r="D197" s="4" t="s">
        <v>275</v>
      </c>
      <c r="E197" s="4" t="s">
        <v>16</v>
      </c>
      <c r="F197" s="4" t="s">
        <v>276</v>
      </c>
      <c r="G197" s="5" t="s">
        <v>277</v>
      </c>
      <c r="H197" s="4" t="s">
        <v>278</v>
      </c>
      <c r="I197" s="4" t="s">
        <v>282</v>
      </c>
      <c r="J197" s="6">
        <v>30000000</v>
      </c>
      <c r="K197" s="6"/>
      <c r="L197" s="6">
        <v>30000000</v>
      </c>
      <c r="M197" s="6">
        <v>120000000</v>
      </c>
      <c r="N197" s="6">
        <f t="shared" si="4"/>
        <v>180000000</v>
      </c>
      <c r="O197" s="4" t="s">
        <v>280</v>
      </c>
    </row>
    <row r="198" spans="1:15" ht="45" x14ac:dyDescent="0.25">
      <c r="A198" s="4">
        <f t="shared" si="5"/>
        <v>189</v>
      </c>
      <c r="B198" s="4" t="s">
        <v>273</v>
      </c>
      <c r="C198" s="4" t="s">
        <v>274</v>
      </c>
      <c r="D198" s="4" t="s">
        <v>275</v>
      </c>
      <c r="E198" s="4" t="s">
        <v>16</v>
      </c>
      <c r="F198" s="4" t="s">
        <v>276</v>
      </c>
      <c r="G198" s="5" t="s">
        <v>277</v>
      </c>
      <c r="H198" s="4" t="s">
        <v>278</v>
      </c>
      <c r="I198" s="4" t="s">
        <v>283</v>
      </c>
      <c r="J198" s="6">
        <v>16500000</v>
      </c>
      <c r="K198" s="6"/>
      <c r="L198" s="6">
        <v>16500000</v>
      </c>
      <c r="M198" s="6"/>
      <c r="N198" s="6">
        <f t="shared" si="4"/>
        <v>33000000</v>
      </c>
      <c r="O198" s="4" t="s">
        <v>280</v>
      </c>
    </row>
    <row r="199" spans="1:15" ht="45" x14ac:dyDescent="0.25">
      <c r="A199" s="4">
        <f t="shared" si="5"/>
        <v>190</v>
      </c>
      <c r="B199" s="4" t="s">
        <v>273</v>
      </c>
      <c r="C199" s="4" t="s">
        <v>274</v>
      </c>
      <c r="D199" s="4" t="s">
        <v>275</v>
      </c>
      <c r="E199" s="4" t="s">
        <v>16</v>
      </c>
      <c r="F199" s="4" t="s">
        <v>276</v>
      </c>
      <c r="G199" s="5">
        <v>1114003390000</v>
      </c>
      <c r="H199" s="4" t="s">
        <v>278</v>
      </c>
      <c r="I199" s="4" t="s">
        <v>284</v>
      </c>
      <c r="J199" s="6">
        <v>1200000000</v>
      </c>
      <c r="K199" s="6">
        <v>300000000</v>
      </c>
      <c r="L199" s="6">
        <v>500000000</v>
      </c>
      <c r="M199" s="6">
        <v>800000000</v>
      </c>
      <c r="N199" s="6">
        <f t="shared" si="4"/>
        <v>2800000000</v>
      </c>
      <c r="O199" s="4" t="s">
        <v>280</v>
      </c>
    </row>
    <row r="200" spans="1:15" ht="45" x14ac:dyDescent="0.25">
      <c r="A200" s="4">
        <f t="shared" si="5"/>
        <v>191</v>
      </c>
      <c r="B200" s="4" t="s">
        <v>273</v>
      </c>
      <c r="C200" s="4" t="s">
        <v>274</v>
      </c>
      <c r="D200" s="4" t="s">
        <v>275</v>
      </c>
      <c r="E200" s="4" t="s">
        <v>16</v>
      </c>
      <c r="F200" s="4" t="s">
        <v>276</v>
      </c>
      <c r="G200" s="5" t="s">
        <v>277</v>
      </c>
      <c r="H200" s="4" t="s">
        <v>278</v>
      </c>
      <c r="I200" s="4" t="s">
        <v>285</v>
      </c>
      <c r="J200" s="6">
        <v>1500000000</v>
      </c>
      <c r="K200" s="6">
        <v>2233000000</v>
      </c>
      <c r="L200" s="6">
        <v>2158500000</v>
      </c>
      <c r="M200" s="6">
        <v>1649000000</v>
      </c>
      <c r="N200" s="6">
        <f t="shared" si="4"/>
        <v>7540500000</v>
      </c>
      <c r="O200" s="4" t="s">
        <v>280</v>
      </c>
    </row>
    <row r="201" spans="1:15" ht="45" x14ac:dyDescent="0.25">
      <c r="A201" s="4">
        <f t="shared" si="5"/>
        <v>192</v>
      </c>
      <c r="B201" s="4" t="s">
        <v>273</v>
      </c>
      <c r="C201" s="4" t="s">
        <v>274</v>
      </c>
      <c r="D201" s="4" t="s">
        <v>275</v>
      </c>
      <c r="E201" s="4" t="s">
        <v>16</v>
      </c>
      <c r="F201" s="4" t="s">
        <v>276</v>
      </c>
      <c r="G201" s="5" t="s">
        <v>277</v>
      </c>
      <c r="H201" s="4" t="s">
        <v>278</v>
      </c>
      <c r="I201" s="4" t="s">
        <v>286</v>
      </c>
      <c r="J201" s="6"/>
      <c r="K201" s="6">
        <v>57000000</v>
      </c>
      <c r="L201" s="6"/>
      <c r="M201" s="6">
        <v>36000000</v>
      </c>
      <c r="N201" s="6">
        <f t="shared" si="4"/>
        <v>93000000</v>
      </c>
      <c r="O201" s="4" t="s">
        <v>280</v>
      </c>
    </row>
    <row r="202" spans="1:15" ht="45" x14ac:dyDescent="0.25">
      <c r="A202" s="4">
        <f t="shared" si="5"/>
        <v>193</v>
      </c>
      <c r="B202" s="4" t="s">
        <v>273</v>
      </c>
      <c r="C202" s="4" t="s">
        <v>274</v>
      </c>
      <c r="D202" s="4" t="s">
        <v>275</v>
      </c>
      <c r="E202" s="4" t="s">
        <v>16</v>
      </c>
      <c r="F202" s="4" t="s">
        <v>276</v>
      </c>
      <c r="G202" s="5" t="s">
        <v>277</v>
      </c>
      <c r="H202" s="4" t="s">
        <v>278</v>
      </c>
      <c r="I202" s="4" t="s">
        <v>287</v>
      </c>
      <c r="J202" s="6"/>
      <c r="K202" s="6">
        <v>308000000</v>
      </c>
      <c r="L202" s="6">
        <v>110000000</v>
      </c>
      <c r="M202" s="6">
        <v>110000000</v>
      </c>
      <c r="N202" s="6">
        <f t="shared" si="4"/>
        <v>528000000</v>
      </c>
      <c r="O202" s="4" t="s">
        <v>280</v>
      </c>
    </row>
    <row r="203" spans="1:15" ht="90" x14ac:dyDescent="0.25">
      <c r="A203" s="4">
        <f t="shared" si="5"/>
        <v>194</v>
      </c>
      <c r="B203" s="4" t="s">
        <v>288</v>
      </c>
      <c r="C203" s="4" t="s">
        <v>289</v>
      </c>
      <c r="D203" s="4" t="s">
        <v>290</v>
      </c>
      <c r="E203" s="4" t="s">
        <v>16</v>
      </c>
      <c r="F203" s="4" t="s">
        <v>291</v>
      </c>
      <c r="G203" s="5" t="s">
        <v>292</v>
      </c>
      <c r="H203" s="4" t="s">
        <v>293</v>
      </c>
      <c r="I203" s="4" t="s">
        <v>294</v>
      </c>
      <c r="J203" s="6">
        <v>650000000</v>
      </c>
      <c r="K203" s="6">
        <v>150000000</v>
      </c>
      <c r="L203" s="6"/>
      <c r="M203" s="6"/>
      <c r="N203" s="6">
        <f t="shared" ref="N203:N236" si="6">SUM(J203:M203)</f>
        <v>800000000</v>
      </c>
      <c r="O203" s="4" t="s">
        <v>295</v>
      </c>
    </row>
    <row r="204" spans="1:15" ht="60" x14ac:dyDescent="0.25">
      <c r="A204" s="4">
        <f t="shared" ref="A204:A236" si="7">+A203+1</f>
        <v>195</v>
      </c>
      <c r="B204" s="4" t="s">
        <v>288</v>
      </c>
      <c r="C204" s="4" t="s">
        <v>296</v>
      </c>
      <c r="D204" s="4" t="s">
        <v>193</v>
      </c>
      <c r="E204" s="4" t="s">
        <v>255</v>
      </c>
      <c r="F204" s="4" t="s">
        <v>256</v>
      </c>
      <c r="G204" s="5" t="s">
        <v>257</v>
      </c>
      <c r="H204" s="4" t="s">
        <v>258</v>
      </c>
      <c r="I204" s="4" t="s">
        <v>297</v>
      </c>
      <c r="J204" s="6">
        <v>400000000</v>
      </c>
      <c r="K204" s="6">
        <v>400000000</v>
      </c>
      <c r="L204" s="6"/>
      <c r="M204" s="6">
        <v>485000000</v>
      </c>
      <c r="N204" s="6">
        <f t="shared" si="6"/>
        <v>1285000000</v>
      </c>
      <c r="O204" s="4" t="s">
        <v>260</v>
      </c>
    </row>
    <row r="205" spans="1:15" ht="60" x14ac:dyDescent="0.25">
      <c r="A205" s="4">
        <f t="shared" si="7"/>
        <v>196</v>
      </c>
      <c r="B205" s="4" t="s">
        <v>288</v>
      </c>
      <c r="C205" s="4" t="s">
        <v>296</v>
      </c>
      <c r="D205" s="4" t="s">
        <v>193</v>
      </c>
      <c r="E205" s="4" t="s">
        <v>255</v>
      </c>
      <c r="F205" s="4" t="s">
        <v>256</v>
      </c>
      <c r="G205" s="5" t="s">
        <v>257</v>
      </c>
      <c r="H205" s="4" t="s">
        <v>258</v>
      </c>
      <c r="I205" s="4" t="s">
        <v>298</v>
      </c>
      <c r="J205" s="6">
        <v>278000000</v>
      </c>
      <c r="K205" s="6"/>
      <c r="L205" s="6"/>
      <c r="M205" s="6"/>
      <c r="N205" s="6">
        <f t="shared" si="6"/>
        <v>278000000</v>
      </c>
      <c r="O205" s="4" t="s">
        <v>260</v>
      </c>
    </row>
    <row r="206" spans="1:15" ht="60" x14ac:dyDescent="0.25">
      <c r="A206" s="4">
        <f t="shared" si="7"/>
        <v>197</v>
      </c>
      <c r="B206" s="4" t="s">
        <v>288</v>
      </c>
      <c r="C206" s="4" t="s">
        <v>296</v>
      </c>
      <c r="D206" s="4" t="s">
        <v>193</v>
      </c>
      <c r="E206" s="4" t="s">
        <v>255</v>
      </c>
      <c r="F206" s="4" t="s">
        <v>256</v>
      </c>
      <c r="G206" s="5" t="s">
        <v>257</v>
      </c>
      <c r="H206" s="4" t="s">
        <v>258</v>
      </c>
      <c r="I206" s="4" t="s">
        <v>299</v>
      </c>
      <c r="J206" s="6">
        <v>800000000</v>
      </c>
      <c r="K206" s="6"/>
      <c r="L206" s="6"/>
      <c r="M206" s="6"/>
      <c r="N206" s="6">
        <f t="shared" si="6"/>
        <v>800000000</v>
      </c>
      <c r="O206" s="4" t="s">
        <v>260</v>
      </c>
    </row>
    <row r="207" spans="1:15" ht="60" x14ac:dyDescent="0.25">
      <c r="A207" s="4">
        <f t="shared" si="7"/>
        <v>198</v>
      </c>
      <c r="B207" s="4" t="s">
        <v>288</v>
      </c>
      <c r="C207" s="4" t="s">
        <v>296</v>
      </c>
      <c r="D207" s="4" t="s">
        <v>193</v>
      </c>
      <c r="E207" s="4" t="s">
        <v>255</v>
      </c>
      <c r="F207" s="4" t="s">
        <v>256</v>
      </c>
      <c r="G207" s="5" t="s">
        <v>257</v>
      </c>
      <c r="H207" s="4" t="s">
        <v>258</v>
      </c>
      <c r="I207" s="4" t="s">
        <v>300</v>
      </c>
      <c r="J207" s="6"/>
      <c r="K207" s="6">
        <f>50000000+210000000</f>
        <v>260000000</v>
      </c>
      <c r="L207" s="6"/>
      <c r="M207" s="6">
        <v>65000000</v>
      </c>
      <c r="N207" s="6">
        <f t="shared" si="6"/>
        <v>325000000</v>
      </c>
      <c r="O207" s="4" t="s">
        <v>260</v>
      </c>
    </row>
    <row r="208" spans="1:15" ht="60" x14ac:dyDescent="0.25">
      <c r="A208" s="4">
        <f t="shared" si="7"/>
        <v>199</v>
      </c>
      <c r="B208" s="4" t="s">
        <v>13</v>
      </c>
      <c r="C208" s="4" t="s">
        <v>296</v>
      </c>
      <c r="D208" s="4" t="s">
        <v>15</v>
      </c>
      <c r="E208" s="4" t="s">
        <v>16</v>
      </c>
      <c r="F208" s="4" t="s">
        <v>17</v>
      </c>
      <c r="G208" s="5" t="s">
        <v>18</v>
      </c>
      <c r="H208" s="4" t="s">
        <v>19</v>
      </c>
      <c r="I208" s="4" t="s">
        <v>301</v>
      </c>
      <c r="J208" s="6"/>
      <c r="K208" s="6">
        <v>400000000</v>
      </c>
      <c r="L208" s="6"/>
      <c r="M208" s="6"/>
      <c r="N208" s="6">
        <f t="shared" si="6"/>
        <v>400000000</v>
      </c>
      <c r="O208" s="4" t="s">
        <v>260</v>
      </c>
    </row>
    <row r="209" spans="1:15" ht="60" x14ac:dyDescent="0.25">
      <c r="A209" s="4">
        <f t="shared" si="7"/>
        <v>200</v>
      </c>
      <c r="B209" s="4" t="s">
        <v>288</v>
      </c>
      <c r="C209" s="4" t="s">
        <v>296</v>
      </c>
      <c r="D209" s="4" t="s">
        <v>193</v>
      </c>
      <c r="E209" s="4" t="s">
        <v>255</v>
      </c>
      <c r="F209" s="4" t="s">
        <v>256</v>
      </c>
      <c r="G209" s="5" t="s">
        <v>257</v>
      </c>
      <c r="H209" s="4" t="s">
        <v>258</v>
      </c>
      <c r="I209" s="4" t="s">
        <v>302</v>
      </c>
      <c r="J209" s="6"/>
      <c r="K209" s="6"/>
      <c r="L209" s="6">
        <v>530000000</v>
      </c>
      <c r="M209" s="6"/>
      <c r="N209" s="6">
        <f t="shared" si="6"/>
        <v>530000000</v>
      </c>
      <c r="O209" s="4" t="s">
        <v>260</v>
      </c>
    </row>
    <row r="210" spans="1:15" ht="60" x14ac:dyDescent="0.25">
      <c r="A210" s="4">
        <f t="shared" si="7"/>
        <v>201</v>
      </c>
      <c r="B210" s="4" t="s">
        <v>13</v>
      </c>
      <c r="C210" s="4" t="s">
        <v>296</v>
      </c>
      <c r="D210" s="4" t="s">
        <v>15</v>
      </c>
      <c r="E210" s="4" t="s">
        <v>16</v>
      </c>
      <c r="F210" s="4" t="s">
        <v>17</v>
      </c>
      <c r="G210" s="5" t="s">
        <v>18</v>
      </c>
      <c r="H210" s="4" t="s">
        <v>19</v>
      </c>
      <c r="I210" s="4" t="s">
        <v>303</v>
      </c>
      <c r="J210" s="6"/>
      <c r="K210" s="6"/>
      <c r="L210" s="6">
        <v>80000000</v>
      </c>
      <c r="M210" s="6"/>
      <c r="N210" s="6">
        <f t="shared" si="6"/>
        <v>80000000</v>
      </c>
      <c r="O210" s="4" t="s">
        <v>260</v>
      </c>
    </row>
    <row r="211" spans="1:15" ht="75" x14ac:dyDescent="0.25">
      <c r="A211" s="4">
        <f t="shared" si="7"/>
        <v>202</v>
      </c>
      <c r="B211" s="4" t="s">
        <v>232</v>
      </c>
      <c r="C211" s="4" t="s">
        <v>304</v>
      </c>
      <c r="D211" s="4" t="s">
        <v>193</v>
      </c>
      <c r="E211" s="4" t="s">
        <v>255</v>
      </c>
      <c r="F211" s="4" t="s">
        <v>256</v>
      </c>
      <c r="G211" s="5" t="s">
        <v>257</v>
      </c>
      <c r="H211" s="4" t="s">
        <v>258</v>
      </c>
      <c r="I211" s="4" t="s">
        <v>305</v>
      </c>
      <c r="J211" s="6">
        <v>1893000000</v>
      </c>
      <c r="K211" s="6"/>
      <c r="L211" s="6"/>
      <c r="M211" s="6"/>
      <c r="N211" s="6">
        <f t="shared" si="6"/>
        <v>1893000000</v>
      </c>
      <c r="O211" s="4" t="s">
        <v>260</v>
      </c>
    </row>
    <row r="212" spans="1:15" ht="60" x14ac:dyDescent="0.25">
      <c r="A212" s="4">
        <f t="shared" si="7"/>
        <v>203</v>
      </c>
      <c r="B212" s="4" t="s">
        <v>288</v>
      </c>
      <c r="C212" s="4" t="s">
        <v>296</v>
      </c>
      <c r="D212" s="4" t="s">
        <v>193</v>
      </c>
      <c r="E212" s="4" t="s">
        <v>255</v>
      </c>
      <c r="F212" s="4" t="s">
        <v>256</v>
      </c>
      <c r="G212" s="5" t="s">
        <v>257</v>
      </c>
      <c r="H212" s="4" t="s">
        <v>258</v>
      </c>
      <c r="I212" s="4" t="s">
        <v>306</v>
      </c>
      <c r="J212" s="6">
        <v>1100000000</v>
      </c>
      <c r="K212" s="6">
        <v>620000000</v>
      </c>
      <c r="L212" s="6">
        <v>900000000</v>
      </c>
      <c r="M212" s="6"/>
      <c r="N212" s="6">
        <f t="shared" si="6"/>
        <v>2620000000</v>
      </c>
      <c r="O212" s="4" t="s">
        <v>260</v>
      </c>
    </row>
    <row r="213" spans="1:15" ht="90" x14ac:dyDescent="0.25">
      <c r="A213" s="4">
        <f t="shared" si="7"/>
        <v>204</v>
      </c>
      <c r="B213" s="4" t="s">
        <v>288</v>
      </c>
      <c r="C213" s="4" t="s">
        <v>296</v>
      </c>
      <c r="D213" s="4" t="s">
        <v>193</v>
      </c>
      <c r="E213" s="4" t="s">
        <v>255</v>
      </c>
      <c r="F213" s="4" t="s">
        <v>256</v>
      </c>
      <c r="G213" s="5" t="s">
        <v>257</v>
      </c>
      <c r="H213" s="4" t="s">
        <v>258</v>
      </c>
      <c r="I213" s="4" t="s">
        <v>307</v>
      </c>
      <c r="J213" s="6"/>
      <c r="K213" s="6">
        <v>470000000</v>
      </c>
      <c r="L213" s="6"/>
      <c r="M213" s="6"/>
      <c r="N213" s="6">
        <f t="shared" si="6"/>
        <v>470000000</v>
      </c>
      <c r="O213" s="4" t="s">
        <v>260</v>
      </c>
    </row>
    <row r="214" spans="1:15" ht="60" x14ac:dyDescent="0.25">
      <c r="A214" s="4">
        <f t="shared" si="7"/>
        <v>205</v>
      </c>
      <c r="B214" s="4" t="s">
        <v>288</v>
      </c>
      <c r="C214" s="4" t="s">
        <v>296</v>
      </c>
      <c r="D214" s="4" t="s">
        <v>193</v>
      </c>
      <c r="E214" s="4" t="s">
        <v>255</v>
      </c>
      <c r="F214" s="4" t="s">
        <v>256</v>
      </c>
      <c r="G214" s="5" t="s">
        <v>257</v>
      </c>
      <c r="H214" s="4" t="s">
        <v>258</v>
      </c>
      <c r="I214" s="4" t="s">
        <v>308</v>
      </c>
      <c r="J214" s="6"/>
      <c r="K214" s="6"/>
      <c r="L214" s="6">
        <v>1357000000</v>
      </c>
      <c r="M214" s="6"/>
      <c r="N214" s="6">
        <f t="shared" si="6"/>
        <v>1357000000</v>
      </c>
      <c r="O214" s="4" t="s">
        <v>260</v>
      </c>
    </row>
    <row r="215" spans="1:15" ht="60" x14ac:dyDescent="0.25">
      <c r="A215" s="4">
        <f t="shared" si="7"/>
        <v>206</v>
      </c>
      <c r="B215" s="4" t="s">
        <v>288</v>
      </c>
      <c r="C215" s="4" t="s">
        <v>296</v>
      </c>
      <c r="D215" s="4" t="s">
        <v>193</v>
      </c>
      <c r="E215" s="4" t="s">
        <v>255</v>
      </c>
      <c r="F215" s="4" t="s">
        <v>256</v>
      </c>
      <c r="G215" s="5" t="s">
        <v>257</v>
      </c>
      <c r="H215" s="4" t="s">
        <v>258</v>
      </c>
      <c r="I215" s="4" t="s">
        <v>309</v>
      </c>
      <c r="J215" s="6"/>
      <c r="K215" s="6"/>
      <c r="L215" s="6"/>
      <c r="M215" s="6">
        <v>1242850000</v>
      </c>
      <c r="N215" s="6">
        <f t="shared" si="6"/>
        <v>1242850000</v>
      </c>
      <c r="O215" s="4" t="s">
        <v>260</v>
      </c>
    </row>
    <row r="216" spans="1:15" ht="75" x14ac:dyDescent="0.25">
      <c r="A216" s="4">
        <f t="shared" si="7"/>
        <v>207</v>
      </c>
      <c r="B216" s="4" t="s">
        <v>288</v>
      </c>
      <c r="C216" s="4" t="s">
        <v>296</v>
      </c>
      <c r="D216" s="4" t="s">
        <v>193</v>
      </c>
      <c r="E216" s="4" t="s">
        <v>255</v>
      </c>
      <c r="F216" s="4" t="s">
        <v>310</v>
      </c>
      <c r="G216" s="5" t="s">
        <v>311</v>
      </c>
      <c r="H216" s="4" t="s">
        <v>312</v>
      </c>
      <c r="I216" s="4" t="s">
        <v>313</v>
      </c>
      <c r="J216" s="6">
        <f>750000000+120000000</f>
        <v>870000000</v>
      </c>
      <c r="K216" s="6">
        <v>6000000000</v>
      </c>
      <c r="L216" s="6">
        <v>6000000000</v>
      </c>
      <c r="M216" s="6"/>
      <c r="N216" s="6">
        <f t="shared" si="6"/>
        <v>12870000000</v>
      </c>
      <c r="O216" s="4" t="s">
        <v>260</v>
      </c>
    </row>
    <row r="217" spans="1:15" ht="75" x14ac:dyDescent="0.25">
      <c r="A217" s="4">
        <f t="shared" si="7"/>
        <v>208</v>
      </c>
      <c r="B217" s="4" t="s">
        <v>288</v>
      </c>
      <c r="C217" s="4" t="s">
        <v>296</v>
      </c>
      <c r="D217" s="4" t="s">
        <v>193</v>
      </c>
      <c r="E217" s="4" t="s">
        <v>255</v>
      </c>
      <c r="F217" s="4" t="s">
        <v>310</v>
      </c>
      <c r="G217" s="5" t="s">
        <v>311</v>
      </c>
      <c r="H217" s="4" t="s">
        <v>312</v>
      </c>
      <c r="I217" s="4" t="s">
        <v>314</v>
      </c>
      <c r="J217" s="6">
        <v>261000000</v>
      </c>
      <c r="K217" s="6">
        <v>500000000</v>
      </c>
      <c r="L217" s="6">
        <v>1000000000</v>
      </c>
      <c r="M217" s="6"/>
      <c r="N217" s="6">
        <f t="shared" si="6"/>
        <v>1761000000</v>
      </c>
      <c r="O217" s="4" t="s">
        <v>260</v>
      </c>
    </row>
    <row r="218" spans="1:15" ht="75" x14ac:dyDescent="0.25">
      <c r="A218" s="4">
        <f t="shared" si="7"/>
        <v>209</v>
      </c>
      <c r="B218" s="4" t="s">
        <v>288</v>
      </c>
      <c r="C218" s="4" t="s">
        <v>296</v>
      </c>
      <c r="D218" s="4" t="s">
        <v>193</v>
      </c>
      <c r="E218" s="4" t="s">
        <v>255</v>
      </c>
      <c r="F218" s="4" t="s">
        <v>310</v>
      </c>
      <c r="G218" s="5" t="s">
        <v>311</v>
      </c>
      <c r="H218" s="4" t="s">
        <v>312</v>
      </c>
      <c r="I218" s="4" t="s">
        <v>315</v>
      </c>
      <c r="J218" s="6">
        <v>704000000</v>
      </c>
      <c r="K218" s="6">
        <v>2000000000</v>
      </c>
      <c r="L218" s="6">
        <v>4000000000</v>
      </c>
      <c r="M218" s="6"/>
      <c r="N218" s="6">
        <f t="shared" si="6"/>
        <v>6704000000</v>
      </c>
      <c r="O218" s="4" t="s">
        <v>260</v>
      </c>
    </row>
    <row r="219" spans="1:15" ht="75" x14ac:dyDescent="0.25">
      <c r="A219" s="4">
        <f t="shared" si="7"/>
        <v>210</v>
      </c>
      <c r="B219" s="4" t="s">
        <v>288</v>
      </c>
      <c r="C219" s="4" t="s">
        <v>296</v>
      </c>
      <c r="D219" s="4" t="s">
        <v>193</v>
      </c>
      <c r="E219" s="4" t="s">
        <v>255</v>
      </c>
      <c r="F219" s="4" t="s">
        <v>310</v>
      </c>
      <c r="G219" s="5" t="s">
        <v>311</v>
      </c>
      <c r="H219" s="4" t="s">
        <v>312</v>
      </c>
      <c r="I219" s="4" t="s">
        <v>316</v>
      </c>
      <c r="J219" s="6"/>
      <c r="K219" s="6">
        <v>2200000000</v>
      </c>
      <c r="L219" s="6">
        <v>740000000</v>
      </c>
      <c r="M219" s="6"/>
      <c r="N219" s="6">
        <f t="shared" si="6"/>
        <v>2940000000</v>
      </c>
      <c r="O219" s="4" t="s">
        <v>260</v>
      </c>
    </row>
    <row r="220" spans="1:15" ht="45" x14ac:dyDescent="0.25">
      <c r="A220" s="4">
        <f t="shared" si="7"/>
        <v>211</v>
      </c>
      <c r="B220" s="4" t="s">
        <v>13</v>
      </c>
      <c r="C220" s="4" t="s">
        <v>296</v>
      </c>
      <c r="D220" s="4" t="s">
        <v>15</v>
      </c>
      <c r="E220" s="4" t="s">
        <v>16</v>
      </c>
      <c r="F220" s="4" t="s">
        <v>17</v>
      </c>
      <c r="G220" s="5" t="s">
        <v>18</v>
      </c>
      <c r="H220" s="4" t="s">
        <v>19</v>
      </c>
      <c r="I220" s="4" t="s">
        <v>317</v>
      </c>
      <c r="J220" s="6"/>
      <c r="K220" s="6">
        <f>400000000+500000000</f>
        <v>900000000</v>
      </c>
      <c r="L220" s="6">
        <v>800000000</v>
      </c>
      <c r="M220" s="6">
        <v>920000000</v>
      </c>
      <c r="N220" s="6">
        <f t="shared" si="6"/>
        <v>2620000000</v>
      </c>
      <c r="O220" s="4" t="s">
        <v>260</v>
      </c>
    </row>
    <row r="221" spans="1:15" ht="45" x14ac:dyDescent="0.25">
      <c r="A221" s="4">
        <f t="shared" si="7"/>
        <v>212</v>
      </c>
      <c r="B221" s="4" t="s">
        <v>13</v>
      </c>
      <c r="C221" s="4" t="s">
        <v>14</v>
      </c>
      <c r="D221" s="4" t="s">
        <v>15</v>
      </c>
      <c r="E221" s="4" t="s">
        <v>16</v>
      </c>
      <c r="F221" s="4" t="s">
        <v>17</v>
      </c>
      <c r="G221" s="5" t="s">
        <v>18</v>
      </c>
      <c r="H221" s="4" t="s">
        <v>19</v>
      </c>
      <c r="I221" s="4" t="s">
        <v>318</v>
      </c>
      <c r="J221" s="6"/>
      <c r="K221" s="6">
        <f>200000000+200000000</f>
        <v>400000000</v>
      </c>
      <c r="L221" s="6">
        <v>300000000</v>
      </c>
      <c r="M221" s="6">
        <v>350000000</v>
      </c>
      <c r="N221" s="6">
        <f t="shared" si="6"/>
        <v>1050000000</v>
      </c>
      <c r="O221" s="4" t="s">
        <v>260</v>
      </c>
    </row>
    <row r="222" spans="1:15" ht="60" x14ac:dyDescent="0.25">
      <c r="A222" s="4">
        <f t="shared" si="7"/>
        <v>213</v>
      </c>
      <c r="B222" s="4" t="s">
        <v>288</v>
      </c>
      <c r="C222" s="4" t="s">
        <v>296</v>
      </c>
      <c r="D222" s="4" t="s">
        <v>193</v>
      </c>
      <c r="E222" s="4" t="s">
        <v>255</v>
      </c>
      <c r="F222" s="4" t="s">
        <v>256</v>
      </c>
      <c r="G222" s="5" t="s">
        <v>257</v>
      </c>
      <c r="H222" s="4" t="s">
        <v>258</v>
      </c>
      <c r="I222" s="4" t="s">
        <v>319</v>
      </c>
      <c r="J222" s="6">
        <v>200000000</v>
      </c>
      <c r="K222" s="6">
        <v>300000000</v>
      </c>
      <c r="L222" s="6">
        <v>360000000</v>
      </c>
      <c r="M222" s="6">
        <v>450000000</v>
      </c>
      <c r="N222" s="6">
        <f t="shared" si="6"/>
        <v>1310000000</v>
      </c>
      <c r="O222" s="4" t="s">
        <v>260</v>
      </c>
    </row>
    <row r="223" spans="1:15" ht="60" x14ac:dyDescent="0.25">
      <c r="A223" s="4">
        <f t="shared" si="7"/>
        <v>214</v>
      </c>
      <c r="B223" s="4" t="s">
        <v>288</v>
      </c>
      <c r="C223" s="4" t="s">
        <v>296</v>
      </c>
      <c r="D223" s="4" t="s">
        <v>193</v>
      </c>
      <c r="E223" s="4" t="s">
        <v>255</v>
      </c>
      <c r="F223" s="4" t="s">
        <v>256</v>
      </c>
      <c r="G223" s="5" t="s">
        <v>257</v>
      </c>
      <c r="H223" s="4" t="s">
        <v>258</v>
      </c>
      <c r="I223" s="4" t="s">
        <v>320</v>
      </c>
      <c r="J223" s="6">
        <v>400000000</v>
      </c>
      <c r="K223" s="6"/>
      <c r="L223" s="6"/>
      <c r="M223" s="6"/>
      <c r="N223" s="6">
        <f t="shared" si="6"/>
        <v>400000000</v>
      </c>
      <c r="O223" s="4" t="s">
        <v>260</v>
      </c>
    </row>
    <row r="224" spans="1:15" ht="60" x14ac:dyDescent="0.25">
      <c r="A224" s="4">
        <f t="shared" si="7"/>
        <v>215</v>
      </c>
      <c r="B224" s="4" t="s">
        <v>288</v>
      </c>
      <c r="C224" s="4" t="s">
        <v>296</v>
      </c>
      <c r="D224" s="4" t="s">
        <v>193</v>
      </c>
      <c r="E224" s="4" t="s">
        <v>255</v>
      </c>
      <c r="F224" s="4" t="s">
        <v>256</v>
      </c>
      <c r="G224" s="5" t="s">
        <v>257</v>
      </c>
      <c r="H224" s="4" t="s">
        <v>258</v>
      </c>
      <c r="I224" s="4" t="s">
        <v>321</v>
      </c>
      <c r="J224" s="6">
        <v>350000000</v>
      </c>
      <c r="K224" s="6">
        <v>520000000</v>
      </c>
      <c r="L224" s="6">
        <v>400000000</v>
      </c>
      <c r="M224" s="6">
        <v>450000000</v>
      </c>
      <c r="N224" s="6">
        <f t="shared" si="6"/>
        <v>1720000000</v>
      </c>
      <c r="O224" s="4" t="s">
        <v>260</v>
      </c>
    </row>
    <row r="225" spans="1:15" ht="60" x14ac:dyDescent="0.25">
      <c r="A225" s="4">
        <f t="shared" si="7"/>
        <v>216</v>
      </c>
      <c r="B225" s="4" t="s">
        <v>288</v>
      </c>
      <c r="C225" s="4" t="s">
        <v>296</v>
      </c>
      <c r="D225" s="4" t="s">
        <v>193</v>
      </c>
      <c r="E225" s="4" t="s">
        <v>255</v>
      </c>
      <c r="F225" s="4" t="s">
        <v>256</v>
      </c>
      <c r="G225" s="5" t="s">
        <v>257</v>
      </c>
      <c r="H225" s="4" t="s">
        <v>258</v>
      </c>
      <c r="I225" s="4" t="s">
        <v>322</v>
      </c>
      <c r="J225" s="6">
        <v>600000000</v>
      </c>
      <c r="K225" s="6">
        <v>800000000</v>
      </c>
      <c r="L225" s="6">
        <v>850000000</v>
      </c>
      <c r="M225" s="6">
        <v>950000000</v>
      </c>
      <c r="N225" s="6">
        <f t="shared" si="6"/>
        <v>3200000000</v>
      </c>
      <c r="O225" s="4" t="s">
        <v>260</v>
      </c>
    </row>
    <row r="226" spans="1:15" ht="60" x14ac:dyDescent="0.25">
      <c r="A226" s="4">
        <f t="shared" si="7"/>
        <v>217</v>
      </c>
      <c r="B226" s="4" t="s">
        <v>288</v>
      </c>
      <c r="C226" s="4" t="s">
        <v>296</v>
      </c>
      <c r="D226" s="4" t="s">
        <v>193</v>
      </c>
      <c r="E226" s="4" t="s">
        <v>255</v>
      </c>
      <c r="F226" s="4" t="s">
        <v>256</v>
      </c>
      <c r="G226" s="5" t="s">
        <v>257</v>
      </c>
      <c r="H226" s="4" t="s">
        <v>258</v>
      </c>
      <c r="I226" s="4" t="s">
        <v>323</v>
      </c>
      <c r="J226" s="6">
        <v>750000000</v>
      </c>
      <c r="K226" s="6">
        <v>850000000</v>
      </c>
      <c r="L226" s="6">
        <v>900000000</v>
      </c>
      <c r="M226" s="6">
        <v>800000000</v>
      </c>
      <c r="N226" s="6">
        <f t="shared" si="6"/>
        <v>3300000000</v>
      </c>
      <c r="O226" s="4" t="s">
        <v>260</v>
      </c>
    </row>
    <row r="227" spans="1:15" ht="60" x14ac:dyDescent="0.25">
      <c r="A227" s="4">
        <f t="shared" si="7"/>
        <v>218</v>
      </c>
      <c r="B227" s="4" t="s">
        <v>288</v>
      </c>
      <c r="C227" s="4" t="s">
        <v>296</v>
      </c>
      <c r="D227" s="4" t="s">
        <v>193</v>
      </c>
      <c r="E227" s="4" t="s">
        <v>255</v>
      </c>
      <c r="F227" s="4" t="s">
        <v>256</v>
      </c>
      <c r="G227" s="5" t="s">
        <v>257</v>
      </c>
      <c r="H227" s="4" t="s">
        <v>258</v>
      </c>
      <c r="I227" s="4" t="s">
        <v>324</v>
      </c>
      <c r="J227" s="6"/>
      <c r="K227" s="6">
        <v>70000000</v>
      </c>
      <c r="L227" s="6"/>
      <c r="M227" s="6">
        <v>400000000</v>
      </c>
      <c r="N227" s="6">
        <f t="shared" si="6"/>
        <v>470000000</v>
      </c>
      <c r="O227" s="4" t="s">
        <v>260</v>
      </c>
    </row>
    <row r="228" spans="1:15" ht="60" x14ac:dyDescent="0.25">
      <c r="A228" s="4">
        <f t="shared" si="7"/>
        <v>219</v>
      </c>
      <c r="B228" s="4" t="s">
        <v>288</v>
      </c>
      <c r="C228" s="4" t="s">
        <v>296</v>
      </c>
      <c r="D228" s="4" t="s">
        <v>193</v>
      </c>
      <c r="E228" s="4" t="s">
        <v>255</v>
      </c>
      <c r="F228" s="4" t="s">
        <v>256</v>
      </c>
      <c r="G228" s="5" t="s">
        <v>257</v>
      </c>
      <c r="H228" s="4" t="s">
        <v>258</v>
      </c>
      <c r="I228" s="4" t="s">
        <v>325</v>
      </c>
      <c r="J228" s="6"/>
      <c r="K228" s="6">
        <v>1000000000</v>
      </c>
      <c r="L228" s="6"/>
      <c r="M228" s="6"/>
      <c r="N228" s="6">
        <f t="shared" si="6"/>
        <v>1000000000</v>
      </c>
      <c r="O228" s="4" t="s">
        <v>260</v>
      </c>
    </row>
    <row r="229" spans="1:15" ht="60" x14ac:dyDescent="0.25">
      <c r="A229" s="4">
        <f t="shared" si="7"/>
        <v>220</v>
      </c>
      <c r="B229" s="4" t="s">
        <v>288</v>
      </c>
      <c r="C229" s="4" t="s">
        <v>296</v>
      </c>
      <c r="D229" s="4" t="s">
        <v>193</v>
      </c>
      <c r="E229" s="4" t="s">
        <v>255</v>
      </c>
      <c r="F229" s="4" t="s">
        <v>256</v>
      </c>
      <c r="G229" s="5" t="s">
        <v>257</v>
      </c>
      <c r="H229" s="4" t="s">
        <v>258</v>
      </c>
      <c r="I229" s="4" t="s">
        <v>326</v>
      </c>
      <c r="J229" s="6"/>
      <c r="K229" s="6"/>
      <c r="L229" s="6">
        <v>450000000</v>
      </c>
      <c r="M229" s="6"/>
      <c r="N229" s="6">
        <f t="shared" si="6"/>
        <v>450000000</v>
      </c>
      <c r="O229" s="4" t="s">
        <v>260</v>
      </c>
    </row>
    <row r="230" spans="1:15" ht="60" x14ac:dyDescent="0.25">
      <c r="A230" s="4">
        <f t="shared" si="7"/>
        <v>221</v>
      </c>
      <c r="B230" s="4" t="s">
        <v>288</v>
      </c>
      <c r="C230" s="4" t="s">
        <v>296</v>
      </c>
      <c r="D230" s="4" t="s">
        <v>193</v>
      </c>
      <c r="E230" s="4" t="s">
        <v>255</v>
      </c>
      <c r="F230" s="4" t="s">
        <v>256</v>
      </c>
      <c r="G230" s="5" t="s">
        <v>257</v>
      </c>
      <c r="H230" s="4" t="s">
        <v>258</v>
      </c>
      <c r="I230" s="4" t="s">
        <v>327</v>
      </c>
      <c r="J230" s="6"/>
      <c r="K230" s="6"/>
      <c r="L230" s="6"/>
      <c r="M230" s="6">
        <v>915000000</v>
      </c>
      <c r="N230" s="6">
        <f t="shared" si="6"/>
        <v>915000000</v>
      </c>
      <c r="O230" s="4" t="s">
        <v>260</v>
      </c>
    </row>
    <row r="231" spans="1:15" ht="45" x14ac:dyDescent="0.25">
      <c r="A231" s="4">
        <f t="shared" si="7"/>
        <v>222</v>
      </c>
      <c r="B231" s="4" t="s">
        <v>288</v>
      </c>
      <c r="C231" s="4" t="s">
        <v>328</v>
      </c>
      <c r="D231" s="4" t="s">
        <v>15</v>
      </c>
      <c r="E231" s="4" t="s">
        <v>16</v>
      </c>
      <c r="F231" s="4" t="s">
        <v>17</v>
      </c>
      <c r="G231" s="5" t="s">
        <v>18</v>
      </c>
      <c r="H231" s="4" t="s">
        <v>19</v>
      </c>
      <c r="I231" s="4" t="s">
        <v>329</v>
      </c>
      <c r="J231" s="6"/>
      <c r="K231" s="6">
        <v>500000000</v>
      </c>
      <c r="L231" s="6"/>
      <c r="M231" s="6"/>
      <c r="N231" s="6">
        <f t="shared" si="6"/>
        <v>500000000</v>
      </c>
      <c r="O231" s="4" t="s">
        <v>295</v>
      </c>
    </row>
    <row r="232" spans="1:15" ht="90" x14ac:dyDescent="0.25">
      <c r="A232" s="4">
        <f t="shared" si="7"/>
        <v>223</v>
      </c>
      <c r="B232" s="4" t="s">
        <v>288</v>
      </c>
      <c r="C232" s="4" t="s">
        <v>289</v>
      </c>
      <c r="D232" s="4" t="s">
        <v>290</v>
      </c>
      <c r="E232" s="4" t="s">
        <v>255</v>
      </c>
      <c r="F232" s="4" t="s">
        <v>291</v>
      </c>
      <c r="G232" s="5" t="s">
        <v>292</v>
      </c>
      <c r="H232" s="4" t="s">
        <v>293</v>
      </c>
      <c r="I232" s="4" t="s">
        <v>330</v>
      </c>
      <c r="J232" s="6"/>
      <c r="K232" s="6">
        <v>850000000</v>
      </c>
      <c r="L232" s="6">
        <v>950000000</v>
      </c>
      <c r="M232" s="6">
        <v>1000000000</v>
      </c>
      <c r="N232" s="6">
        <f t="shared" si="6"/>
        <v>2800000000</v>
      </c>
      <c r="O232" s="4" t="s">
        <v>295</v>
      </c>
    </row>
    <row r="233" spans="1:15" ht="90" x14ac:dyDescent="0.25">
      <c r="A233" s="4">
        <f t="shared" si="7"/>
        <v>224</v>
      </c>
      <c r="B233" s="4" t="s">
        <v>288</v>
      </c>
      <c r="C233" s="4" t="s">
        <v>289</v>
      </c>
      <c r="D233" s="4" t="s">
        <v>290</v>
      </c>
      <c r="E233" s="4" t="s">
        <v>255</v>
      </c>
      <c r="F233" s="4" t="s">
        <v>291</v>
      </c>
      <c r="G233" s="5" t="s">
        <v>292</v>
      </c>
      <c r="H233" s="4" t="s">
        <v>293</v>
      </c>
      <c r="I233" s="4" t="s">
        <v>331</v>
      </c>
      <c r="J233" s="6">
        <v>150000000</v>
      </c>
      <c r="K233" s="6">
        <v>150000000</v>
      </c>
      <c r="L233" s="6"/>
      <c r="M233" s="6"/>
      <c r="N233" s="6">
        <f t="shared" si="6"/>
        <v>300000000</v>
      </c>
      <c r="O233" s="4" t="s">
        <v>295</v>
      </c>
    </row>
    <row r="234" spans="1:15" ht="90" x14ac:dyDescent="0.25">
      <c r="A234" s="4">
        <f t="shared" si="7"/>
        <v>225</v>
      </c>
      <c r="B234" s="4" t="s">
        <v>288</v>
      </c>
      <c r="C234" s="4" t="s">
        <v>289</v>
      </c>
      <c r="D234" s="4" t="s">
        <v>290</v>
      </c>
      <c r="E234" s="4" t="s">
        <v>255</v>
      </c>
      <c r="F234" s="4" t="s">
        <v>291</v>
      </c>
      <c r="G234" s="5" t="s">
        <v>292</v>
      </c>
      <c r="H234" s="4" t="s">
        <v>293</v>
      </c>
      <c r="I234" s="4" t="s">
        <v>332</v>
      </c>
      <c r="J234" s="6">
        <v>400000000</v>
      </c>
      <c r="K234" s="6"/>
      <c r="L234" s="6"/>
      <c r="M234" s="6"/>
      <c r="N234" s="6">
        <f t="shared" si="6"/>
        <v>400000000</v>
      </c>
      <c r="O234" s="4" t="s">
        <v>295</v>
      </c>
    </row>
    <row r="235" spans="1:15" ht="90" x14ac:dyDescent="0.25">
      <c r="A235" s="4">
        <f t="shared" si="7"/>
        <v>226</v>
      </c>
      <c r="B235" s="4" t="s">
        <v>288</v>
      </c>
      <c r="C235" s="4" t="s">
        <v>289</v>
      </c>
      <c r="D235" s="4" t="s">
        <v>290</v>
      </c>
      <c r="E235" s="4" t="s">
        <v>255</v>
      </c>
      <c r="F235" s="4" t="s">
        <v>291</v>
      </c>
      <c r="G235" s="5" t="s">
        <v>292</v>
      </c>
      <c r="H235" s="4" t="s">
        <v>293</v>
      </c>
      <c r="I235" s="4" t="s">
        <v>333</v>
      </c>
      <c r="J235" s="6"/>
      <c r="K235" s="6"/>
      <c r="L235" s="6">
        <v>200000000</v>
      </c>
      <c r="M235" s="6">
        <v>250000000</v>
      </c>
      <c r="N235" s="6">
        <f t="shared" si="6"/>
        <v>450000000</v>
      </c>
      <c r="O235" s="4" t="s">
        <v>295</v>
      </c>
    </row>
    <row r="236" spans="1:15" ht="90" x14ac:dyDescent="0.25">
      <c r="A236" s="4">
        <f t="shared" si="7"/>
        <v>227</v>
      </c>
      <c r="B236" s="4" t="s">
        <v>288</v>
      </c>
      <c r="C236" s="4" t="s">
        <v>296</v>
      </c>
      <c r="D236" s="4" t="s">
        <v>234</v>
      </c>
      <c r="E236" s="4" t="s">
        <v>252</v>
      </c>
      <c r="F236" s="4" t="s">
        <v>256</v>
      </c>
      <c r="G236" s="5" t="s">
        <v>257</v>
      </c>
      <c r="H236" s="4" t="s">
        <v>258</v>
      </c>
      <c r="I236" s="4" t="s">
        <v>334</v>
      </c>
      <c r="J236" s="6"/>
      <c r="K236" s="6"/>
      <c r="L236" s="6"/>
      <c r="M236" s="6">
        <v>400000000</v>
      </c>
      <c r="N236" s="6">
        <f t="shared" si="6"/>
        <v>400000000</v>
      </c>
      <c r="O236" s="4" t="s">
        <v>254</v>
      </c>
    </row>
    <row r="237" spans="1:15" x14ac:dyDescent="0.25">
      <c r="I237" s="13" t="s">
        <v>401</v>
      </c>
      <c r="J237" s="14">
        <f>+SUBTOTAL(9,J10:J236)</f>
        <v>303511161490</v>
      </c>
      <c r="K237" s="14">
        <f>+SUBTOTAL(9,K10:K236)</f>
        <v>207628228032</v>
      </c>
      <c r="L237" s="14">
        <f>+SUBTOTAL(9,L10:L236)</f>
        <v>243033775186</v>
      </c>
      <c r="M237" s="14">
        <f>+SUBTOTAL(9,M10:M236)</f>
        <v>274284111345</v>
      </c>
      <c r="N237" s="14">
        <f>+SUBTOTAL(9,N10:N236)</f>
        <v>1028457276053</v>
      </c>
      <c r="O237" s="10"/>
    </row>
    <row r="238" spans="1:15" x14ac:dyDescent="0.25">
      <c r="I238" s="13" t="s">
        <v>402</v>
      </c>
      <c r="J238" s="15">
        <f>+J237/1000000</f>
        <v>303511.16149000003</v>
      </c>
      <c r="K238" s="15">
        <f>+K237/1000000</f>
        <v>207628.22803200001</v>
      </c>
      <c r="L238" s="15">
        <f>+L237/1000000</f>
        <v>243033.77518600001</v>
      </c>
      <c r="M238" s="15">
        <f>+M237/1000000</f>
        <v>274284.11134499998</v>
      </c>
      <c r="N238" s="15">
        <f>+N237/1000000</f>
        <v>1028457.276053</v>
      </c>
      <c r="O238" s="10"/>
    </row>
    <row r="239" spans="1:15" x14ac:dyDescent="0.25">
      <c r="O239" s="10"/>
    </row>
    <row r="240" spans="1:15" x14ac:dyDescent="0.25">
      <c r="O240" s="10"/>
    </row>
  </sheetData>
  <mergeCells count="10">
    <mergeCell ref="A8:A9"/>
    <mergeCell ref="B8:B9"/>
    <mergeCell ref="C8:C9"/>
    <mergeCell ref="D8:D9"/>
    <mergeCell ref="E8:E9"/>
    <mergeCell ref="F8:H8"/>
    <mergeCell ref="I8:I9"/>
    <mergeCell ref="J8:N8"/>
    <mergeCell ref="O8:O9"/>
    <mergeCell ref="A7:O7"/>
  </mergeCells>
  <pageMargins left="0.70866141732283472" right="0.70866141732283472" top="0.74803149606299213" bottom="0.74803149606299213" header="0.31496062992125984" footer="0.31496062992125984"/>
  <pageSetup scale="32" fitToHeight="30" orientation="landscape" horizontalDpi="4294967294" verticalDpi="4294967294"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4</vt:lpstr>
      <vt:lpstr>'ANEXO 4'!Área_de_impresión</vt:lpstr>
      <vt:lpstr>'ANEXO 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Marvalyn Hudgson</dc:creator>
  <cp:lastModifiedBy>Marvalyn Hudgson</cp:lastModifiedBy>
  <cp:lastPrinted>2015-03-03T14:44:42Z</cp:lastPrinted>
  <dcterms:created xsi:type="dcterms:W3CDTF">2015-02-27T20:11:06Z</dcterms:created>
  <dcterms:modified xsi:type="dcterms:W3CDTF">2015-03-10T17:11:22Z</dcterms:modified>
</cp:coreProperties>
</file>